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bookair/Documents/SADC/Textile/"/>
    </mc:Choice>
  </mc:AlternateContent>
  <xr:revisionPtr revIDLastSave="0" documentId="13_ncr:1_{C92E1F72-B518-5846-8FC2-F07BA2A76C87}" xr6:coauthVersionLast="47" xr6:coauthVersionMax="47" xr10:uidLastSave="{00000000-0000-0000-0000-000000000000}"/>
  <bookViews>
    <workbookView xWindow="700" yWindow="740" windowWidth="28440" windowHeight="18240" xr2:uid="{0E7655EB-3455-524F-8334-72A5EE480964}"/>
  </bookViews>
  <sheets>
    <sheet name="Feuil1" sheetId="1" r:id="rId1"/>
    <sheet name="Feuil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71" i="1" l="1"/>
  <c r="T266" i="1" l="1"/>
  <c r="AB119" i="1"/>
  <c r="T67" i="1"/>
  <c r="AB67" i="1" s="1"/>
  <c r="W16" i="1"/>
  <c r="AF8" i="1" s="1"/>
  <c r="AB120" i="1"/>
  <c r="AB234" i="1"/>
  <c r="T215" i="1"/>
  <c r="AA120" i="1"/>
  <c r="AA119" i="1"/>
  <c r="AA118" i="1"/>
  <c r="AA117" i="1"/>
  <c r="AA116" i="1"/>
  <c r="T119" i="1"/>
  <c r="AD10" i="1"/>
  <c r="AD9" i="1"/>
  <c r="AD8" i="1"/>
  <c r="AD7" i="1"/>
  <c r="AD6" i="1"/>
  <c r="AF10" i="1"/>
  <c r="AF9" i="1"/>
  <c r="AF7" i="1"/>
  <c r="AF6" i="1"/>
  <c r="AA6" i="1"/>
  <c r="T220" i="1"/>
  <c r="AB186" i="1"/>
  <c r="AB185" i="1"/>
  <c r="AB118" i="1"/>
  <c r="AB117" i="1"/>
  <c r="AB116" i="1"/>
  <c r="AB68" i="1"/>
  <c r="AB69" i="1"/>
  <c r="T8" i="1"/>
  <c r="AB8" i="1" s="1"/>
  <c r="T11" i="1"/>
  <c r="AB11" i="1" s="1"/>
  <c r="T15" i="1"/>
  <c r="AB15" i="1" s="1"/>
  <c r="T14" i="1"/>
  <c r="AB14" i="1" s="1"/>
  <c r="T13" i="1"/>
  <c r="AB13" i="1" s="1"/>
  <c r="T12" i="1"/>
  <c r="AB12" i="1" s="1"/>
  <c r="T9" i="1"/>
  <c r="AB9" i="1" s="1"/>
  <c r="T7" i="1"/>
  <c r="AB7" i="1" s="1"/>
  <c r="AA222" i="1"/>
  <c r="AA47" i="1"/>
  <c r="T182" i="1"/>
  <c r="AB182" i="1" s="1"/>
  <c r="T160" i="1"/>
  <c r="AA98" i="1"/>
  <c r="T98" i="1"/>
  <c r="AA160" i="1"/>
  <c r="AA258" i="1"/>
  <c r="T258" i="1"/>
  <c r="AA92" i="1"/>
  <c r="T6" i="1"/>
  <c r="AB6" i="1" s="1"/>
  <c r="T19" i="1"/>
  <c r="T21" i="1"/>
  <c r="AB71" i="1"/>
  <c r="AB70" i="1"/>
  <c r="T115" i="1"/>
  <c r="AB115" i="1" s="1"/>
  <c r="T232" i="1"/>
  <c r="AB232" i="1" s="1"/>
  <c r="T233" i="1"/>
  <c r="AB233" i="1" s="1"/>
  <c r="T184" i="1"/>
  <c r="AB184" i="1" s="1"/>
  <c r="T183" i="1"/>
  <c r="AB183" i="1" s="1"/>
  <c r="T10" i="1"/>
  <c r="AB10" i="1" s="1"/>
  <c r="R115" i="1"/>
  <c r="AA57" i="1"/>
  <c r="AA56" i="1"/>
  <c r="AA55" i="1"/>
  <c r="AA268" i="1"/>
  <c r="AA267" i="1"/>
  <c r="AA227" i="1"/>
  <c r="AA226" i="1"/>
  <c r="AA177" i="1"/>
  <c r="AA175" i="1"/>
  <c r="AA174" i="1"/>
  <c r="AA110" i="1"/>
  <c r="AA109" i="1"/>
  <c r="AA108" i="1"/>
  <c r="AA62" i="1"/>
  <c r="AA61" i="1"/>
  <c r="AA263" i="1"/>
  <c r="AA262" i="1"/>
  <c r="AA223" i="1"/>
  <c r="AA221" i="1"/>
  <c r="AA220" i="1"/>
  <c r="AA171" i="1"/>
  <c r="AA170" i="1"/>
  <c r="AA169" i="1"/>
  <c r="AA168" i="1"/>
  <c r="AA167" i="1"/>
  <c r="AA166" i="1"/>
  <c r="AA165" i="1"/>
  <c r="AA164" i="1"/>
  <c r="AA105" i="1"/>
  <c r="AA104" i="1"/>
  <c r="AA103" i="1"/>
  <c r="AA252" i="1"/>
  <c r="AA250" i="1"/>
  <c r="AA249" i="1"/>
  <c r="AA248" i="1"/>
  <c r="AA247" i="1"/>
  <c r="AA246" i="1"/>
  <c r="AA245" i="1"/>
  <c r="AA244" i="1"/>
  <c r="AA243" i="1"/>
  <c r="AA242" i="1"/>
  <c r="AA212" i="1"/>
  <c r="AA211" i="1"/>
  <c r="AA210" i="1"/>
  <c r="AA209" i="1"/>
  <c r="AA208" i="1"/>
  <c r="AA207" i="1"/>
  <c r="AA206" i="1"/>
  <c r="AA205" i="1"/>
  <c r="AA204" i="1"/>
  <c r="AA203" i="1"/>
  <c r="AA202" i="1"/>
  <c r="AA201" i="1"/>
  <c r="AA200" i="1"/>
  <c r="AA199" i="1"/>
  <c r="AA198" i="1"/>
  <c r="AA197" i="1"/>
  <c r="AA196" i="1"/>
  <c r="AA154" i="1"/>
  <c r="AA153" i="1"/>
  <c r="AA152" i="1"/>
  <c r="AA151" i="1"/>
  <c r="AA150" i="1"/>
  <c r="AA149" i="1"/>
  <c r="AA148" i="1"/>
  <c r="AA147" i="1"/>
  <c r="AA146" i="1"/>
  <c r="AA145" i="1"/>
  <c r="AA144" i="1"/>
  <c r="AA143" i="1"/>
  <c r="AA142" i="1"/>
  <c r="AA141" i="1"/>
  <c r="AA140" i="1"/>
  <c r="AA139" i="1"/>
  <c r="AA138" i="1"/>
  <c r="AA137" i="1"/>
  <c r="AA136" i="1"/>
  <c r="AA135" i="1"/>
  <c r="AA134" i="1"/>
  <c r="AA133" i="1"/>
  <c r="AA93" i="1"/>
  <c r="AA90" i="1"/>
  <c r="AA89" i="1"/>
  <c r="AA88" i="1"/>
  <c r="AA87" i="1"/>
  <c r="AA86" i="1"/>
  <c r="AA85" i="1"/>
  <c r="AA84" i="1"/>
  <c r="AA259" i="1"/>
  <c r="AA257" i="1"/>
  <c r="AA256" i="1"/>
  <c r="AA255" i="1"/>
  <c r="AA217" i="1"/>
  <c r="AA216" i="1"/>
  <c r="AA215" i="1"/>
  <c r="AA161" i="1"/>
  <c r="AA159" i="1"/>
  <c r="AA158" i="1"/>
  <c r="AA157" i="1"/>
  <c r="AA100" i="1"/>
  <c r="AA99" i="1"/>
  <c r="AA97" i="1"/>
  <c r="AA96" i="1"/>
  <c r="AA233" i="1"/>
  <c r="AA232" i="1"/>
  <c r="AA184" i="1"/>
  <c r="AA183" i="1"/>
  <c r="AA182" i="1"/>
  <c r="AA115" i="1"/>
  <c r="AA239" i="1"/>
  <c r="AA237" i="1"/>
  <c r="AA193" i="1"/>
  <c r="AA192" i="1"/>
  <c r="AA191" i="1"/>
  <c r="AA190" i="1"/>
  <c r="AA189" i="1"/>
  <c r="AA130" i="1"/>
  <c r="AA129" i="1"/>
  <c r="AA128" i="1"/>
  <c r="AA127" i="1"/>
  <c r="AA126" i="1"/>
  <c r="AA125" i="1"/>
  <c r="AA124" i="1"/>
  <c r="AA123" i="1"/>
  <c r="AA81" i="1"/>
  <c r="AA80" i="1"/>
  <c r="AA79" i="1"/>
  <c r="AA78" i="1"/>
  <c r="AA77" i="1"/>
  <c r="AA76" i="1"/>
  <c r="AA75" i="1"/>
  <c r="AA71" i="1"/>
  <c r="AA70" i="1"/>
  <c r="AA67" i="1"/>
  <c r="AA52" i="1"/>
  <c r="AA46" i="1"/>
  <c r="AA45" i="1"/>
  <c r="AA44" i="1"/>
  <c r="AA41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5" i="1"/>
  <c r="AA24" i="1"/>
  <c r="AA23" i="1"/>
  <c r="AA22" i="1"/>
  <c r="AA21" i="1"/>
  <c r="AA20" i="1"/>
  <c r="AA19" i="1"/>
  <c r="AA15" i="1"/>
  <c r="AA14" i="1"/>
  <c r="AA13" i="1"/>
  <c r="AA12" i="1"/>
  <c r="AA11" i="1"/>
  <c r="AA10" i="1"/>
  <c r="AA9" i="1"/>
  <c r="AA8" i="1"/>
  <c r="AA7" i="1"/>
  <c r="AF12" i="1" l="1"/>
  <c r="AD12" i="1"/>
  <c r="AB16" i="1"/>
</calcChain>
</file>

<file path=xl/sharedStrings.xml><?xml version="1.0" encoding="utf-8"?>
<sst xmlns="http://schemas.openxmlformats.org/spreadsheetml/2006/main" count="1521" uniqueCount="780">
  <si>
    <t>Profil des surplus de textiles 
en fin de vie 
en Abitibi-Témiscamingue</t>
  </si>
  <si>
    <t>IDENTIFICATION</t>
  </si>
  <si>
    <t xml:space="preserve"> Adresse</t>
  </si>
  <si>
    <t xml:space="preserve"> Code postal</t>
  </si>
  <si>
    <t xml:space="preserve"> Téléphone</t>
  </si>
  <si>
    <t xml:space="preserve"> Courriel</t>
  </si>
  <si>
    <t>Responsable</t>
  </si>
  <si>
    <t>Téléphone</t>
  </si>
  <si>
    <t>Courriel</t>
  </si>
  <si>
    <t>OPÉRATIONS</t>
  </si>
  <si>
    <t>Opérations /
semaines</t>
  </si>
  <si>
    <t>Nb de salariés</t>
  </si>
  <si>
    <t>Nb d'heures
travaillées</t>
  </si>
  <si>
    <t>Nb bénévoles</t>
  </si>
  <si>
    <t>Nb d'heures
bénévoles</t>
  </si>
  <si>
    <t xml:space="preserve">GESTION </t>
  </si>
  <si>
    <t>Quantité de 
textile</t>
  </si>
  <si>
    <t>Destinations 
du textile</t>
  </si>
  <si>
    <t>Types de fibre</t>
  </si>
  <si>
    <t>ORIENTATION</t>
  </si>
  <si>
    <t>.</t>
  </si>
  <si>
    <t xml:space="preserve"> Abitibi-Ouest</t>
  </si>
  <si>
    <t>FRIPERIES</t>
  </si>
  <si>
    <t>440, rue Principale</t>
  </si>
  <si>
    <t>La Sarre</t>
  </si>
  <si>
    <t>J9Z 1Z9</t>
  </si>
  <si>
    <t>819 333-1133</t>
  </si>
  <si>
    <t>maison.standre@cablevision.qc.ca</t>
  </si>
  <si>
    <t>La friperie du coin de l'entraide</t>
  </si>
  <si>
    <t>355 Rue Principale</t>
  </si>
  <si>
    <t>J9Z 1Z5</t>
  </si>
  <si>
    <t>819 333-6222</t>
  </si>
  <si>
    <t>Ø</t>
  </si>
  <si>
    <t>Centre de dépannage</t>
  </si>
  <si>
    <t>531, route du Village</t>
  </si>
  <si>
    <t>Rapide Danseur</t>
  </si>
  <si>
    <t>J0Z 3G0</t>
  </si>
  <si>
    <t>819 948-2728</t>
  </si>
  <si>
    <t>centredanseur@hotmail.com</t>
  </si>
  <si>
    <t>Réseau de solidarité</t>
  </si>
  <si>
    <t>133, rue Principale</t>
  </si>
  <si>
    <t>Dupuy</t>
  </si>
  <si>
    <t>J0Z 1X0</t>
  </si>
  <si>
    <t>Céline Chrétien 819 520-0165 ou Nicole Pilon 819 339-4561</t>
  </si>
  <si>
    <t>10, rue Lapierre</t>
  </si>
  <si>
    <t>J9Z 2Y4</t>
  </si>
  <si>
    <t>819 333-2670</t>
  </si>
  <si>
    <t>infomfao@tlb.sympatico.ca</t>
  </si>
  <si>
    <t>Cynthia Lefebvre</t>
  </si>
  <si>
    <t>34, 6e Avenue Ouest</t>
  </si>
  <si>
    <t>Macamic</t>
  </si>
  <si>
    <t>J0Z 2S0</t>
  </si>
  <si>
    <t>https://www.facebook.com/informationmacamic/</t>
  </si>
  <si>
    <t>Jeannette St-Pierre</t>
  </si>
  <si>
    <t>Normétal</t>
  </si>
  <si>
    <t>Comptoir familial des Chevaliers de Colomb</t>
  </si>
  <si>
    <t>Palmarolle</t>
  </si>
  <si>
    <t>819 787-2872</t>
  </si>
  <si>
    <t>Fripouilles</t>
  </si>
  <si>
    <t>Ste-Germaine-Boulé</t>
  </si>
  <si>
    <t>J0Z 1M0</t>
  </si>
  <si>
    <t>819 787-6221 # 43</t>
  </si>
  <si>
    <t>cldboule@gmail.com</t>
  </si>
  <si>
    <t>Mario Tremblay</t>
  </si>
  <si>
    <t>819-787-6221 #43</t>
  </si>
  <si>
    <t>Centre de femmes</t>
  </si>
  <si>
    <t>Villebois</t>
  </si>
  <si>
    <t>J0Z 3V0</t>
  </si>
  <si>
    <t>819 941-2288</t>
  </si>
  <si>
    <t>femmesdactions@hotmail.com</t>
  </si>
  <si>
    <t>PRODUCTION</t>
  </si>
  <si>
    <t>Atelier de couture du Nord</t>
  </si>
  <si>
    <t>77, rue Commerciale</t>
  </si>
  <si>
    <t>J0Z 3A0</t>
  </si>
  <si>
    <t>819 788-2988</t>
  </si>
  <si>
    <t>couturedunord@gmail.com</t>
  </si>
  <si>
    <t>Aminata Kone</t>
  </si>
  <si>
    <t>InfinityMode</t>
  </si>
  <si>
    <t>477, Route 111</t>
  </si>
  <si>
    <t>Normetal</t>
  </si>
  <si>
    <t>819 333-8622</t>
  </si>
  <si>
    <t>La couture au bout du fil Julie Poliquin</t>
  </si>
  <si>
    <t>253,  rue Principale</t>
  </si>
  <si>
    <t>J9Z 1Y8</t>
  </si>
  <si>
    <t>819 301-1405</t>
  </si>
  <si>
    <t>poliquinjulie35@gmail.com</t>
  </si>
  <si>
    <t>Julie Poliquin</t>
  </si>
  <si>
    <t>Atelier Anbilliam</t>
  </si>
  <si>
    <t>Saint-Vital-de-Clermont</t>
  </si>
  <si>
    <t>J0Z 3M0</t>
  </si>
  <si>
    <t>819 339-6381</t>
  </si>
  <si>
    <t>anbilliam.latelier@gmail.com</t>
  </si>
  <si>
    <t>Annick Bolduc</t>
  </si>
  <si>
    <t>Boutique Dasmo</t>
  </si>
  <si>
    <t>29, rue Pagé</t>
  </si>
  <si>
    <t>J9Z 1Y7</t>
  </si>
  <si>
    <t>819 301-7420</t>
  </si>
  <si>
    <t>mariepier@dasmo.ca</t>
  </si>
  <si>
    <t>Marie-Pier Boullé</t>
  </si>
  <si>
    <t>HÉBERGEMENT (Literie)</t>
  </si>
  <si>
    <t>Motel Villa mon repos</t>
  </si>
  <si>
    <t>32, route 111 Est</t>
  </si>
  <si>
    <t>J9Z 1R7</t>
  </si>
  <si>
    <t>819 333-2224</t>
  </si>
  <si>
    <t>info@motelvillamonrepos.qc.ca</t>
  </si>
  <si>
    <t>637, 2e Rue Est</t>
  </si>
  <si>
    <t>J9Z 3M2</t>
  </si>
  <si>
    <t>819 333-2241</t>
  </si>
  <si>
    <t>Pourvoiries des Îles-Duparquet</t>
  </si>
  <si>
    <t>774 Chemin des Pourvoiries</t>
  </si>
  <si>
    <t>Duparquet</t>
  </si>
  <si>
    <t>J0Z 1W0</t>
  </si>
  <si>
    <t>819 948-2420</t>
  </si>
  <si>
    <t>info@pourvoiriedesiles.com</t>
  </si>
  <si>
    <t>Jardins du Patrimoines</t>
  </si>
  <si>
    <t>100, place des Pionniers</t>
  </si>
  <si>
    <t>J9Z 0A2</t>
  </si>
  <si>
    <t>819 333-6777</t>
  </si>
  <si>
    <t>lasarre@lesjardinsdupatrimoine.com</t>
  </si>
  <si>
    <t>Lé-Ann Mercier-Fortier, adjointe administrative</t>
  </si>
  <si>
    <t>819 333-6777 #2225</t>
  </si>
  <si>
    <t>La Maisonnée</t>
  </si>
  <si>
    <t>37, 7e Avenue</t>
  </si>
  <si>
    <t>819 788-3737</t>
  </si>
  <si>
    <t>hebergementlamaisonnee@outlook.com</t>
  </si>
  <si>
    <t>Domaine de l'Hirondelle</t>
  </si>
  <si>
    <t>204, rue Principale</t>
  </si>
  <si>
    <t>819 787-2035</t>
  </si>
  <si>
    <t>domaine1998@hotmail.com</t>
  </si>
  <si>
    <t>Résidence Dame Marie</t>
  </si>
  <si>
    <t>9, 12e Avenue Est</t>
  </si>
  <si>
    <t>J9Z 2L9</t>
  </si>
  <si>
    <t>819 333-4811</t>
  </si>
  <si>
    <t>Pavillon l'Oasis</t>
  </si>
  <si>
    <t>256, avenur du Bord de l'Eau Ouest</t>
  </si>
  <si>
    <t>J9Z 1W2</t>
  </si>
  <si>
    <t>819 333-3119</t>
  </si>
  <si>
    <t>Au Cœur d'or</t>
  </si>
  <si>
    <t>32 10e Avenue Ouest</t>
  </si>
  <si>
    <t>819 782-2172</t>
  </si>
  <si>
    <t>Maison des aînés</t>
  </si>
  <si>
    <t>37 1re Rue Ouest</t>
  </si>
  <si>
    <t>819 782-9028</t>
  </si>
  <si>
    <t>Pavillon des Sources</t>
  </si>
  <si>
    <t>162, 1re Rue Ouest</t>
  </si>
  <si>
    <t>J9Z 1V2</t>
  </si>
  <si>
    <t>819 339-5282</t>
  </si>
  <si>
    <t>Résidences Signature</t>
  </si>
  <si>
    <t>110, Place des Pionniers</t>
  </si>
  <si>
    <t>J9Z 0B3</t>
  </si>
  <si>
    <t>819 333-3322</t>
  </si>
  <si>
    <t>administration@residencesignature.com</t>
  </si>
  <si>
    <t>Chloé Bellerive, directrice adjointe</t>
  </si>
  <si>
    <t>Santé</t>
  </si>
  <si>
    <t>Hôpital de La Sarre</t>
  </si>
  <si>
    <t>679, 2e Rue Est</t>
  </si>
  <si>
    <t>J9Z 2X7</t>
  </si>
  <si>
    <t>819 333-2311</t>
  </si>
  <si>
    <t>08_cisssat_communications@ssss.gouv.qc.ca</t>
  </si>
  <si>
    <t>CHSLD de La Sarre</t>
  </si>
  <si>
    <t>22 1re Avenue Est</t>
  </si>
  <si>
    <t>J9Z 1C4</t>
  </si>
  <si>
    <t>819 333-5525</t>
  </si>
  <si>
    <t>CHSLD de Macamic</t>
  </si>
  <si>
    <t>169, 7e Avenue Est</t>
  </si>
  <si>
    <t>819 782-4661</t>
  </si>
  <si>
    <t>Mines &amp; Prison</t>
  </si>
  <si>
    <t>Casa Berardi</t>
  </si>
  <si>
    <t>659, 2e Rue Est</t>
  </si>
  <si>
    <t>J9Z 2Y9</t>
  </si>
  <si>
    <t>819 339-0610</t>
  </si>
  <si>
    <t xml:space="preserve">  Rouyn-Noranda</t>
  </si>
  <si>
    <t xml:space="preserve">  Vallée de l'Or</t>
  </si>
  <si>
    <t>460 avenue Centrale</t>
  </si>
  <si>
    <t>Val-d'or</t>
  </si>
  <si>
    <t>J9P 1P5</t>
  </si>
  <si>
    <t>819 825-2929</t>
  </si>
  <si>
    <t>Fripon et Gamine</t>
  </si>
  <si>
    <t>651, rue Royale</t>
  </si>
  <si>
    <t>Malartic</t>
  </si>
  <si>
    <t>J0Y 1Z0</t>
  </si>
  <si>
    <t>819 757-6755</t>
  </si>
  <si>
    <t>friponetgamine@mfmalartic.com</t>
  </si>
  <si>
    <t>Maison de la Famille</t>
  </si>
  <si>
    <t>1009, 6e Rue</t>
  </si>
  <si>
    <t>J9P 3W4</t>
  </si>
  <si>
    <t>819 874-3383</t>
  </si>
  <si>
    <t>dg@mfvd.ca</t>
  </si>
  <si>
    <t>161, avenue d'Abitibi</t>
  </si>
  <si>
    <t>info@mfmalartic.com</t>
  </si>
  <si>
    <t>671, 10e Avenue</t>
  </si>
  <si>
    <t>Senneterre</t>
  </si>
  <si>
    <t>J0Y 2M0</t>
  </si>
  <si>
    <t>819 737-4976</t>
  </si>
  <si>
    <t>dgmfs@videotron.ca</t>
  </si>
  <si>
    <t>106, rue Jules-Brisebois</t>
  </si>
  <si>
    <t>J9P 6P6</t>
  </si>
  <si>
    <t>819 856-7607</t>
  </si>
  <si>
    <t>lestoilesrc@outlook.com</t>
  </si>
  <si>
    <t>Couture générale GB</t>
  </si>
  <si>
    <t>148, Perry Drive</t>
  </si>
  <si>
    <t>J9P 3R7</t>
  </si>
  <si>
    <t>819 527-2607</t>
  </si>
  <si>
    <t>Sigouin René Technicien en Couture</t>
  </si>
  <si>
    <t>3720, chemin Sullivan</t>
  </si>
  <si>
    <t>J9P 0B9</t>
  </si>
  <si>
    <t>819 874-0777</t>
  </si>
  <si>
    <t>Costumerie &amp; Couture l'Ami</t>
  </si>
  <si>
    <t>1107, 2e Avenue</t>
  </si>
  <si>
    <t>J9P 1X4</t>
  </si>
  <si>
    <t>819 824-8794</t>
  </si>
  <si>
    <t>L'Artisane Cordonnerie-Couture</t>
  </si>
  <si>
    <t>1335, chemin Sullivan, Suite 100</t>
  </si>
  <si>
    <t>J9P 1M2</t>
  </si>
  <si>
    <t>819 825-9447</t>
  </si>
  <si>
    <t>artisane-cc@hotmail.com</t>
  </si>
  <si>
    <t>Cordonnerie Trepanier</t>
  </si>
  <si>
    <t>1170, 8e Rue</t>
  </si>
  <si>
    <t xml:space="preserve"> J9P 3N7</t>
  </si>
  <si>
    <t>819 824-6063</t>
  </si>
  <si>
    <t>Forestel</t>
  </si>
  <si>
    <t>1001, 3e Avenue Est</t>
  </si>
  <si>
    <t>J9P 0J7</t>
  </si>
  <si>
    <t>819 825-5660</t>
  </si>
  <si>
    <t>coordonnatrice@forestel.ca</t>
  </si>
  <si>
    <t>210, avenue Centrale</t>
  </si>
  <si>
    <t>J9P 1P1</t>
  </si>
  <si>
    <t>819 825-8484</t>
  </si>
  <si>
    <t>info@hotelsigma.ca</t>
  </si>
  <si>
    <t>Quality Inn</t>
  </si>
  <si>
    <t>1111, rue de l'Escale</t>
  </si>
  <si>
    <t>J9P 4G7</t>
  </si>
  <si>
    <t>819-874-4880</t>
  </si>
  <si>
    <t>info@qualityinnvaldor.com</t>
  </si>
  <si>
    <t>L'Escale</t>
  </si>
  <si>
    <t>1100, rue de l'Escale</t>
  </si>
  <si>
    <t>J9P 4G8</t>
  </si>
  <si>
    <t>819 824-2711</t>
  </si>
  <si>
    <t>reception@lescale.qc.ca</t>
  </si>
  <si>
    <t>Continental</t>
  </si>
  <si>
    <t>932, 3e Avenue</t>
  </si>
  <si>
    <t>J9P 1T3</t>
  </si>
  <si>
    <t>819 824-9651</t>
  </si>
  <si>
    <t>reception@hmcontinental.ca</t>
  </si>
  <si>
    <t>Microtel Inn</t>
  </si>
  <si>
    <t>1515, 3e Avenue</t>
  </si>
  <si>
    <t>J9P 4N5</t>
  </si>
  <si>
    <t>819 825-4444</t>
  </si>
  <si>
    <t>Comfort Inn</t>
  </si>
  <si>
    <t>1665, 3e Avenue</t>
  </si>
  <si>
    <t>J9P 1V9</t>
  </si>
  <si>
    <t>819 825-9360</t>
  </si>
  <si>
    <t>mona.levesque@innvesthotels.com</t>
  </si>
  <si>
    <t>Motel Park</t>
  </si>
  <si>
    <t>1711, 3e Avenue</t>
  </si>
  <si>
    <t>J9P 1W3</t>
  </si>
  <si>
    <t>819 824-2939</t>
  </si>
  <si>
    <t>dispo@motelpark.ca</t>
  </si>
  <si>
    <t>Motel 111</t>
  </si>
  <si>
    <t>1633, chemin Sullivan</t>
  </si>
  <si>
    <t>J9P 1M4</t>
  </si>
  <si>
    <t>819 825-5928</t>
  </si>
  <si>
    <t>La Vieille auberge</t>
  </si>
  <si>
    <t>3120, chemin Sullivan</t>
  </si>
  <si>
    <t>J9P 0B8</t>
  </si>
  <si>
    <t>819 856-6386</t>
  </si>
  <si>
    <t>info@lavieilleauberge.ca</t>
  </si>
  <si>
    <t>Résidence Le Filon Dort</t>
  </si>
  <si>
    <t>1311, rue Royale</t>
  </si>
  <si>
    <t>819 757-4541</t>
  </si>
  <si>
    <t>aloiimobilier@outlook.com</t>
  </si>
  <si>
    <t>Résidence Familliale Allard</t>
  </si>
  <si>
    <t>470, rue Lasalle</t>
  </si>
  <si>
    <t>819 757-2220</t>
  </si>
  <si>
    <t>abrunet@equipe-allard.com</t>
  </si>
  <si>
    <t>Centre d'hébergement de Malartic</t>
  </si>
  <si>
    <t>987, rue des Pins</t>
  </si>
  <si>
    <t>819 825-5858</t>
  </si>
  <si>
    <t>Place des Argousiers (Malartic)</t>
  </si>
  <si>
    <t>600, rue de l'Harricana</t>
  </si>
  <si>
    <t>819 757-3474</t>
  </si>
  <si>
    <t>argousiers.direction@cablevision.qc.ca</t>
  </si>
  <si>
    <t>Motel Senabi</t>
  </si>
  <si>
    <t>840, 7e Avenue</t>
  </si>
  <si>
    <t>819 737-2327</t>
  </si>
  <si>
    <t>ausenabi@gmail.com</t>
  </si>
  <si>
    <t>Motel Reneco</t>
  </si>
  <si>
    <t>591, 6e Rue Ouest</t>
  </si>
  <si>
    <t>819 737-2225</t>
  </si>
  <si>
    <t>motelreneco.2008@hotmail.com</t>
  </si>
  <si>
    <t>Motel La Bell' Villa</t>
  </si>
  <si>
    <t>550, 10e Avenue</t>
  </si>
  <si>
    <t>819 737-2331</t>
  </si>
  <si>
    <t>motel.bellvilla@gmail.com</t>
  </si>
  <si>
    <t>Résidences Desjardins</t>
  </si>
  <si>
    <t>2, rue Joseph-Gagné</t>
  </si>
  <si>
    <t>819 737-2247</t>
  </si>
  <si>
    <t>Îlot d'Or</t>
  </si>
  <si>
    <t>951, rue de la Clinique</t>
  </si>
  <si>
    <t>819 737-8341</t>
  </si>
  <si>
    <t>direction@ilotdor.ca</t>
  </si>
  <si>
    <t>Pavillon Yvon-Boucher</t>
  </si>
  <si>
    <t>Le Royal (Louvicourt)</t>
  </si>
  <si>
    <t>365, route 117</t>
  </si>
  <si>
    <t>Val-d'or (Louvicourt)</t>
  </si>
  <si>
    <t>J9P 7C4</t>
  </si>
  <si>
    <t>819 736-2271</t>
  </si>
  <si>
    <t>Hôpital de Val-d'or</t>
  </si>
  <si>
    <t>725, 6e Rue</t>
  </si>
  <si>
    <t>J9P 3Y1</t>
  </si>
  <si>
    <t>CHSLD de Val-d'or</t>
  </si>
  <si>
    <t>1212, avenue Brébeuf</t>
  </si>
  <si>
    <t>J9P 2C9</t>
  </si>
  <si>
    <t>CHSLD Malartic</t>
  </si>
  <si>
    <t>100, chemin du Lac Mourier</t>
  </si>
  <si>
    <t>819 757-2225</t>
  </si>
  <si>
    <t>10200, route de Preissac</t>
  </si>
  <si>
    <t>Rouyn-Noranda (Cadillac)</t>
  </si>
  <si>
    <t>J0Y 1C0</t>
  </si>
  <si>
    <t>819 759-3644</t>
  </si>
  <si>
    <t>1953 3e Avenue</t>
  </si>
  <si>
    <t>Val-d'Or</t>
  </si>
  <si>
    <t>J9P 4N9</t>
  </si>
  <si>
    <t>819 874-7822</t>
  </si>
  <si>
    <t>1, chemin Arthur-Doyon</t>
  </si>
  <si>
    <t>Preissac</t>
  </si>
  <si>
    <t>J0Y 2E0</t>
  </si>
  <si>
    <t>819 759-3611</t>
  </si>
  <si>
    <t>776, chemin Perron</t>
  </si>
  <si>
    <t>J9P 0C3</t>
  </si>
  <si>
    <t>819 736-4581</t>
  </si>
  <si>
    <t xml:space="preserve"> Abitibi</t>
  </si>
  <si>
    <t>La Petite boutique</t>
  </si>
  <si>
    <t>161, rue Principale Sud</t>
  </si>
  <si>
    <t>Amos</t>
  </si>
  <si>
    <t>J9T 2J5</t>
  </si>
  <si>
    <t>819 732-2721</t>
  </si>
  <si>
    <t xml:space="preserve">	petiteboutique@cableamos.com</t>
  </si>
  <si>
    <t>Francine Maltais</t>
  </si>
  <si>
    <t>819 732-2721 #2</t>
  </si>
  <si>
    <t>petiteboutique@cableamos.com</t>
  </si>
  <si>
    <t>Lebel-sur-Quévillon</t>
  </si>
  <si>
    <t>J0Y 1X0</t>
  </si>
  <si>
    <t>Comptoir des Filles d'Isabelle</t>
  </si>
  <si>
    <t>312, 4e Rue Ouest</t>
  </si>
  <si>
    <t>819 737-2896</t>
  </si>
  <si>
    <t>Aucun</t>
  </si>
  <si>
    <t>Jocelyne Ricard</t>
  </si>
  <si>
    <t>La P'tite friperie</t>
  </si>
  <si>
    <t>811, 1re Rue Ouest</t>
  </si>
  <si>
    <t>Barraute</t>
  </si>
  <si>
    <t>J0Y 1A0</t>
  </si>
  <si>
    <t>Diane Gélinas</t>
  </si>
  <si>
    <t>La Friperie Quévillon</t>
  </si>
  <si>
    <t>A-64, place Quevillon</t>
  </si>
  <si>
    <t>819-755-3690</t>
  </si>
  <si>
    <t>Rembourrage Mill Vitres d'autos</t>
  </si>
  <si>
    <t>482, rue Principale Sud</t>
  </si>
  <si>
    <t>J9T 2K3</t>
  </si>
  <si>
    <t>819 732-5500</t>
  </si>
  <si>
    <t>sam.millvitres@cableamos.com</t>
  </si>
  <si>
    <t>Cordonnerie M Paquin</t>
  </si>
  <si>
    <t>412, rue Principale Sud</t>
  </si>
  <si>
    <t>J9T 2K2</t>
  </si>
  <si>
    <t>819 732-7090</t>
  </si>
  <si>
    <t>marcp39@hotmail.com</t>
  </si>
  <si>
    <t>Cordonnerie Abitibi</t>
  </si>
  <si>
    <t>231, 1re Avenue Est</t>
  </si>
  <si>
    <t>J9T 1H5</t>
  </si>
  <si>
    <t>819 732-9004</t>
  </si>
  <si>
    <t>Cordonnerie Gaétan Fortin (Launay)</t>
  </si>
  <si>
    <t>798, rue des Pionniers</t>
  </si>
  <si>
    <t>Launay</t>
  </si>
  <si>
    <t>J0Y 1W0</t>
  </si>
  <si>
    <t>819 796-2267</t>
  </si>
  <si>
    <t>Amosphère</t>
  </si>
  <si>
    <t>1031, route 111 Est</t>
  </si>
  <si>
    <t>J9T 1N2</t>
  </si>
  <si>
    <t>819 732-7777</t>
  </si>
  <si>
    <t>info@amosphere.com</t>
  </si>
  <si>
    <t>Des Eskers</t>
  </si>
  <si>
    <t>201, avenue Authier</t>
  </si>
  <si>
    <t>J9T 1W1</t>
  </si>
  <si>
    <t>819 732-5386</t>
  </si>
  <si>
    <t>info@hoteleskers.com</t>
  </si>
  <si>
    <t>Nouvelle Frontière</t>
  </si>
  <si>
    <t>2900, route 111 Est</t>
  </si>
  <si>
    <t>J9T 3A1</t>
  </si>
  <si>
    <t>819 732-8307</t>
  </si>
  <si>
    <t>reception@nouvellefrontiere.ca</t>
  </si>
  <si>
    <t>Rodeway Inn</t>
  </si>
  <si>
    <t>2311 QC-109</t>
  </si>
  <si>
    <t>Pikogan</t>
  </si>
  <si>
    <t>J9T 3A3</t>
  </si>
  <si>
    <t>873 730-3939</t>
  </si>
  <si>
    <t>Résidence Royale</t>
  </si>
  <si>
    <t>469, 1re Rue Ouest</t>
  </si>
  <si>
    <t>J9T 2M5</t>
  </si>
  <si>
    <t>819 732-4284</t>
  </si>
  <si>
    <t>Résidence de la Cathédrale</t>
  </si>
  <si>
    <t>819 732-3636</t>
  </si>
  <si>
    <t>cathedrale@hoteleseskers.com</t>
  </si>
  <si>
    <t>Bon chez soi</t>
  </si>
  <si>
    <t>582, 2e Rue Est</t>
  </si>
  <si>
    <t>J9T 2E3</t>
  </si>
  <si>
    <t>819 ù727-2726</t>
  </si>
  <si>
    <t>Jardins du Patrimoine</t>
  </si>
  <si>
    <t>72, rue Albertine-Chalifoux</t>
  </si>
  <si>
    <t>J9T 0A3</t>
  </si>
  <si>
    <t>819 732-7733</t>
  </si>
  <si>
    <t>isabelle@lesjardinsdupatrimoine.com</t>
  </si>
  <si>
    <t>Résidence Francine Legault</t>
  </si>
  <si>
    <t>761, des Genevriers</t>
  </si>
  <si>
    <t>J9T 3M1</t>
  </si>
  <si>
    <t>819 732-2212</t>
  </si>
  <si>
    <t>Pavillon Amos</t>
  </si>
  <si>
    <t>341, rue Principale Nord, 2e étage</t>
  </si>
  <si>
    <t>J9T 2L8</t>
  </si>
  <si>
    <t>819 732-2021</t>
  </si>
  <si>
    <t>cfgm@csharricana.qc.ca</t>
  </si>
  <si>
    <t>Maison Julie Beaudet</t>
  </si>
  <si>
    <t>361, 3e Avenue Est</t>
  </si>
  <si>
    <t>J9T1E8</t>
  </si>
  <si>
    <t>819 732-5854</t>
  </si>
  <si>
    <t>Pavillon d'hébergement Barraute</t>
  </si>
  <si>
    <t>581, 3e Rue Ouest</t>
  </si>
  <si>
    <t>819 734-6606</t>
  </si>
  <si>
    <t>phb84@hotmail.fr</t>
  </si>
  <si>
    <t>Résidence où il fait bon vivre</t>
  </si>
  <si>
    <t>742, 11e avenue ouest</t>
  </si>
  <si>
    <t>J9T 1X9</t>
  </si>
  <si>
    <t>819 732-3267</t>
  </si>
  <si>
    <t>Résidence Sylrick</t>
  </si>
  <si>
    <t>131, 4e Avenue Ouest</t>
  </si>
  <si>
    <t>J9T 1P9</t>
  </si>
  <si>
    <t>819 732-2965</t>
  </si>
  <si>
    <t>Maison du Soleil</t>
  </si>
  <si>
    <t>321, 2e Avenue Est</t>
  </si>
  <si>
    <t>J9T 1G9</t>
  </si>
  <si>
    <t>819-727-9376</t>
  </si>
  <si>
    <t>622, 4e Rue Ouest</t>
  </si>
  <si>
    <t>J9T 2S2</t>
  </si>
  <si>
    <t>819 732-3341</t>
  </si>
  <si>
    <t>CHSLD d'Amos</t>
  </si>
  <si>
    <t>612, 5e Avenue Ouest</t>
  </si>
  <si>
    <t>J9T 4L3</t>
  </si>
  <si>
    <t>819 732-6521</t>
  </si>
  <si>
    <t>Établissement de détention d'Amos</t>
  </si>
  <si>
    <t>902, route 111 Ouest</t>
  </si>
  <si>
    <t>Barvue (Barraute)</t>
  </si>
  <si>
    <t>75 6e-et-7e Rang Ouest</t>
  </si>
  <si>
    <t>819 734-6893</t>
  </si>
  <si>
    <t>J9T 1V4</t>
  </si>
  <si>
    <t xml:space="preserve"> Témiscamingue</t>
  </si>
  <si>
    <t>Comptoir Jean-XXIII</t>
  </si>
  <si>
    <t>84, rue Ste-Anne</t>
  </si>
  <si>
    <t>Ville-Marie</t>
  </si>
  <si>
    <t>J9V 2B7</t>
  </si>
  <si>
    <t>819 629-2252</t>
  </si>
  <si>
    <t>comptoirjean23@outlook.com</t>
  </si>
  <si>
    <t>2, rue Leblanc</t>
  </si>
  <si>
    <t>Notre-Dame-du-Nord</t>
  </si>
  <si>
    <t>J0Z 3B0</t>
  </si>
  <si>
    <t>819 723-2100</t>
  </si>
  <si>
    <t>friperienddn@gmail.com</t>
  </si>
  <si>
    <t>De Fil En Aiguille</t>
  </si>
  <si>
    <t>35-A, rue Ste-Anne</t>
  </si>
  <si>
    <t>J9V 2B6</t>
  </si>
  <si>
    <t>819 629-3555</t>
  </si>
  <si>
    <t>info@defilenaiguille.ca</t>
  </si>
  <si>
    <t>Les Suites de la chocolaterie</t>
  </si>
  <si>
    <t>5, rue Ste-Anne Ouest</t>
  </si>
  <si>
    <t>J9V 2B8</t>
  </si>
  <si>
    <t>819 629-1999</t>
  </si>
  <si>
    <t>info@chocolatsmartine.com</t>
  </si>
  <si>
    <t>Auberge la Nouvelle-France</t>
  </si>
  <si>
    <t>6 Rue Notre-Dame Sud</t>
  </si>
  <si>
    <t>J9V 1X5</t>
  </si>
  <si>
    <t>819 629-7599</t>
  </si>
  <si>
    <t>info@aubergenouvellefrance.com</t>
  </si>
  <si>
    <t>Motel Louise</t>
  </si>
  <si>
    <t>25, rue des Oblats Nord</t>
  </si>
  <si>
    <t>J9V 1H9</t>
  </si>
  <si>
    <t>819 629-2770</t>
  </si>
  <si>
    <t>reservation@motellouise.ca</t>
  </si>
  <si>
    <t>Résidence Marguerite d'Youville</t>
  </si>
  <si>
    <t>25, rue Notre Dame de Lourdes</t>
  </si>
  <si>
    <t>J9V 1X7</t>
  </si>
  <si>
    <t>819 629-3666</t>
  </si>
  <si>
    <t>Maison de la Famille Au Vent du Lac</t>
  </si>
  <si>
    <t>280, 8e-et-9e rang de Baby</t>
  </si>
  <si>
    <t>Fugèreville</t>
  </si>
  <si>
    <t>J0Z 2A0</t>
  </si>
  <si>
    <t>819 629-5505</t>
  </si>
  <si>
    <t>mfauventdulac@outlook.com</t>
  </si>
  <si>
    <t>Résidence Bel-Humeur (Lorrainville)</t>
  </si>
  <si>
    <t>16, rue de l'Église Sud</t>
  </si>
  <si>
    <t>Lorrainville</t>
  </si>
  <si>
    <t>J0Z 2R0</t>
  </si>
  <si>
    <t>819 625-2235</t>
  </si>
  <si>
    <t>La Maison de Jérémie</t>
  </si>
  <si>
    <t>18, rue Principale Nord</t>
  </si>
  <si>
    <t>Saint-Bruno-de-Guigues</t>
  </si>
  <si>
    <t>J0Z 2G0</t>
  </si>
  <si>
    <t>819 728-2175</t>
  </si>
  <si>
    <t>Résidence Lucien-Gaudet</t>
  </si>
  <si>
    <t>29, rue Frère Moffet</t>
  </si>
  <si>
    <t>J9V 1M4</t>
  </si>
  <si>
    <t>819 629-2453</t>
  </si>
  <si>
    <t>Maison de la Famille de Témiscaming</t>
  </si>
  <si>
    <t>201, chemin Kipawa</t>
  </si>
  <si>
    <t>Témiscaming</t>
  </si>
  <si>
    <t>J0Z 3R0</t>
  </si>
  <si>
    <t>819 627-7018</t>
  </si>
  <si>
    <t>katiptlbc@gmail.com</t>
  </si>
  <si>
    <t>Hôpital de Ville-Marie</t>
  </si>
  <si>
    <t>22, rue Notre-Dame Nord</t>
  </si>
  <si>
    <t>J9V 1W8</t>
  </si>
  <si>
    <t>819 629-2420</t>
  </si>
  <si>
    <t>CHSLD Témiscamingue-Kipawa</t>
  </si>
  <si>
    <t>180, avenue Anvik, CP 760</t>
  </si>
  <si>
    <t>819 627-3385</t>
  </si>
  <si>
    <t>CHSLD Ville-Marie (Pavillon Duhamel)</t>
  </si>
  <si>
    <t>37, rue Saint-Jean-Baptiste Sud</t>
  </si>
  <si>
    <t>J9V 2A2</t>
  </si>
  <si>
    <t>819 629-3027</t>
  </si>
  <si>
    <t>Service d'entraide (L'Occasion)</t>
  </si>
  <si>
    <t>dg@servicedentraide.com</t>
  </si>
  <si>
    <t>Nathalie Boivert</t>
  </si>
  <si>
    <t>101, 11e rue</t>
  </si>
  <si>
    <t>Rouyn-Noranda</t>
  </si>
  <si>
    <t>J9X 2E8</t>
  </si>
  <si>
    <t>819 797-2245</t>
  </si>
  <si>
    <t>Centre de l'Amitié</t>
  </si>
  <si>
    <t>2332, Avenue Granada</t>
  </si>
  <si>
    <t>Granada</t>
  </si>
  <si>
    <t>J9Y 1H6</t>
  </si>
  <si>
    <t>Hexagone</t>
  </si>
  <si>
    <t>34, rue Gamble Est</t>
  </si>
  <si>
    <t>J9X 3B7</t>
  </si>
  <si>
    <t>Anne Viger</t>
  </si>
  <si>
    <t>819-277-2496</t>
  </si>
  <si>
    <t>Friperie Quatre-vingt-dix</t>
  </si>
  <si>
    <t>J9X 3C3</t>
  </si>
  <si>
    <t>819 279-6799</t>
  </si>
  <si>
    <t>135-B, rue Perreault Est</t>
  </si>
  <si>
    <t>380 Avenue Richard, Local 110</t>
  </si>
  <si>
    <t>J9X 4L3</t>
  </si>
  <si>
    <t>819 764-5243</t>
  </si>
  <si>
    <t>819 764-4038</t>
  </si>
  <si>
    <t>direction@mfrn.ca</t>
  </si>
  <si>
    <t>Karine Lavallée</t>
  </si>
  <si>
    <t>819 764-5243 #224</t>
  </si>
  <si>
    <t>reception@mfrn.ca</t>
  </si>
  <si>
    <t>3897, rue de l'Église</t>
  </si>
  <si>
    <t>Manutex</t>
  </si>
  <si>
    <t>5, 10e Rue</t>
  </si>
  <si>
    <t>J9X 0E7</t>
  </si>
  <si>
    <t>819 764-4415</t>
  </si>
  <si>
    <t>info@manutex.org</t>
  </si>
  <si>
    <t>J9X 5B6</t>
  </si>
  <si>
    <t>101, avenue Portelance</t>
  </si>
  <si>
    <t>Mine Elder (Abcourt)</t>
  </si>
  <si>
    <t>475, avenue de l'Église</t>
  </si>
  <si>
    <t>J0Z 1Y0</t>
  </si>
  <si>
    <t>819 768-2857</t>
  </si>
  <si>
    <t>819 762-7764</t>
  </si>
  <si>
    <t>Couture magique</t>
  </si>
  <si>
    <t>819 797-8423</t>
  </si>
  <si>
    <t>J9X 4P2</t>
  </si>
  <si>
    <t>46, avenue Principale</t>
  </si>
  <si>
    <t>67, rue Perreault Est</t>
  </si>
  <si>
    <t>J9X 3C1</t>
  </si>
  <si>
    <t>819 279-7218</t>
  </si>
  <si>
    <t>Rembourrages Experts Amobi inc</t>
  </si>
  <si>
    <t>775, boulevard de l'Université</t>
  </si>
  <si>
    <t>J9X 7C5</t>
  </si>
  <si>
    <t>nadia.gilbert@r-e-a.ca</t>
  </si>
  <si>
    <t>819-762-2703</t>
  </si>
  <si>
    <t>Yvette Duquette</t>
  </si>
  <si>
    <t>819 629-7796</t>
  </si>
  <si>
    <t>Hôtel Albert (Best Western)</t>
  </si>
  <si>
    <t>Le Centrale</t>
  </si>
  <si>
    <t>28, rue Gamble Ouest</t>
  </si>
  <si>
    <t>J9X 2R2</t>
  </si>
  <si>
    <t>819 762-3435</t>
  </si>
  <si>
    <t>Le Noranda</t>
  </si>
  <si>
    <t>41, 6e Rue</t>
  </si>
  <si>
    <t>J9X 1Y8</t>
  </si>
  <si>
    <t>819 762-2341</t>
  </si>
  <si>
    <t>1295, avenue Larivière</t>
  </si>
  <si>
    <t>J9X 6M6</t>
  </si>
  <si>
    <t>819 797-1313</t>
  </si>
  <si>
    <t>260, boulevard Rideau</t>
  </si>
  <si>
    <t>J9X 1P1</t>
  </si>
  <si>
    <t>819 762-0991</t>
  </si>
  <si>
    <t>95, avenue Horne</t>
  </si>
  <si>
    <t>J9X 4S4</t>
  </si>
  <si>
    <t>819 762-0725</t>
  </si>
  <si>
    <t>reservation@devillehotelier.com</t>
  </si>
  <si>
    <t>DeVille Centre Hôtelier</t>
  </si>
  <si>
    <t>84, avenue Principale</t>
  </si>
  <si>
    <t>819 762-3545</t>
  </si>
  <si>
    <t>Motel Mistral</t>
  </si>
  <si>
    <t>903, avenue Larivière</t>
  </si>
  <si>
    <t>J9X 4K6</t>
  </si>
  <si>
    <t>819 762-0884</t>
  </si>
  <si>
    <t>Motel Le Rêve d'Or</t>
  </si>
  <si>
    <t>1192, route 111 Est</t>
  </si>
  <si>
    <t>J9T 1N1</t>
  </si>
  <si>
    <t>819 732-2624</t>
  </si>
  <si>
    <t>Motel Le Bivouac</t>
  </si>
  <si>
    <t>Sébastien Daigle</t>
  </si>
  <si>
    <t>ventes@manutex.org</t>
  </si>
  <si>
    <t>Denis Lambert</t>
  </si>
  <si>
    <t>819-764-6331</t>
  </si>
  <si>
    <t>Linda Bélanger</t>
  </si>
  <si>
    <t>clefebvremfao@tlb.sympatico.ca</t>
  </si>
  <si>
    <t>819 520-0165 ou 819 339-4561</t>
  </si>
  <si>
    <t>Jours/semaine</t>
  </si>
  <si>
    <t>Isabelle Flamand</t>
  </si>
  <si>
    <t>yvettedu@hotmail.com</t>
  </si>
  <si>
    <t>marie_fonte1@hotmail.com</t>
  </si>
  <si>
    <t>Dominic Brulé</t>
  </si>
  <si>
    <t>819 762-2341 #7705</t>
  </si>
  <si>
    <t>dbrule@lenoranda.com</t>
  </si>
  <si>
    <t>Bonny Rochefort</t>
  </si>
  <si>
    <t>Nb Salariés</t>
  </si>
  <si>
    <t>Heures payées</t>
  </si>
  <si>
    <t>Heures bénévoles</t>
  </si>
  <si>
    <t>Quantité textile</t>
  </si>
  <si>
    <t>Vente</t>
  </si>
  <si>
    <t>Écocentre</t>
  </si>
  <si>
    <t>Poubelle</t>
  </si>
  <si>
    <t>Don</t>
  </si>
  <si>
    <t>Transf.</t>
  </si>
  <si>
    <t>Tri</t>
  </si>
  <si>
    <t>Quantité  textile</t>
  </si>
  <si>
    <t>Nb salariés</t>
  </si>
  <si>
    <t>Jours/semaines</t>
  </si>
  <si>
    <t>Les toiles RC rembourreur (Bientôt retraite)</t>
  </si>
  <si>
    <t>brochefort@comfortinnrouyn-noranda.com</t>
  </si>
  <si>
    <t>Hôpital de Rouyn-Noranda</t>
  </si>
  <si>
    <t>4, 9e Rue</t>
  </si>
  <si>
    <t>J9X 2B2</t>
  </si>
  <si>
    <t>512, avenue Richard</t>
  </si>
  <si>
    <t>J9X 4M2</t>
  </si>
  <si>
    <t>819 762-0908</t>
  </si>
  <si>
    <t>819 764-5131</t>
  </si>
  <si>
    <t>CHSLD Pie-XIII de Rouyn-Noranda</t>
  </si>
  <si>
    <t>Carmel Thériault</t>
  </si>
  <si>
    <t>Lina Trotier</t>
  </si>
  <si>
    <t>Karine Francoeur</t>
  </si>
  <si>
    <t>lacostumerielami@live.ca</t>
  </si>
  <si>
    <t>Aline Contant</t>
  </si>
  <si>
    <t>819 277-2496</t>
  </si>
  <si>
    <t xml:space="preserve"> Municipalité</t>
  </si>
  <si>
    <t>Total</t>
  </si>
  <si>
    <t>Couturière Anne-Marie Cloutier</t>
  </si>
  <si>
    <t>https://www.facebook.com/victor.letoutou.1</t>
  </si>
  <si>
    <t>Ginette Bédard</t>
  </si>
  <si>
    <t>Messenger</t>
  </si>
  <si>
    <t>772 chemin des 4e &amp; 5e Rangs Est</t>
  </si>
  <si>
    <t>Hôtel Sigma</t>
  </si>
  <si>
    <t>Campagne 
sensibilisation</t>
  </si>
  <si>
    <t>Autre</t>
  </si>
  <si>
    <t>Fournir de la
main d'œuvre</t>
  </si>
  <si>
    <t>Fournir 
une logistique</t>
  </si>
  <si>
    <t>Se spécialiser pour 
une transformation</t>
  </si>
  <si>
    <t xml:space="preserve">Adhérer nouvelle 
gestion des textiles </t>
  </si>
  <si>
    <t>Adhérer nouvelle 
gestion des textiles</t>
  </si>
  <si>
    <t>Oui</t>
  </si>
  <si>
    <t>Intérêt à 
collaborer à un projet</t>
  </si>
  <si>
    <t>Maison des famille d'Abitibi-Ouest</t>
  </si>
  <si>
    <t>Construire des abris pour les sans-abris</t>
  </si>
  <si>
    <t>Josiane Fiset</t>
  </si>
  <si>
    <t>Friperie du Nord</t>
  </si>
  <si>
    <t>Suzanne Pleau</t>
  </si>
  <si>
    <t>Heures/semaines</t>
  </si>
  <si>
    <t>Jours d'opération</t>
  </si>
  <si>
    <t>Heures bénévolat</t>
  </si>
  <si>
    <t>Nettoyeur industriel social</t>
  </si>
  <si>
    <t>Nadia Richard Gilbert</t>
  </si>
  <si>
    <t>*Selon la façon dont se dessine le projet.</t>
  </si>
  <si>
    <t>* Prendra sa retraite dans deux ans.</t>
  </si>
  <si>
    <t>Quantité textile/année</t>
  </si>
  <si>
    <t>Quantité textile fin vie</t>
  </si>
  <si>
    <t>Jean-Patrick Perron</t>
  </si>
  <si>
    <t>secretaire@forestel.ca</t>
  </si>
  <si>
    <t>N'a rien jeté depuis 2 ans - Garde au cas.</t>
  </si>
  <si>
    <t>Fonderie Horne (Glencore)</t>
  </si>
  <si>
    <t>Maxim Pelletier</t>
  </si>
  <si>
    <t>819-649-2325</t>
  </si>
  <si>
    <t>maxim.pelletier@glencore.ca</t>
  </si>
  <si>
    <t>CISSSAT AO</t>
  </si>
  <si>
    <t>679 2e Rue Est</t>
  </si>
  <si>
    <t>819 520-3314</t>
  </si>
  <si>
    <t>elisabeth.tardif@ssss.gouv.qc.ca</t>
  </si>
  <si>
    <t>Élisabeth Tardif</t>
  </si>
  <si>
    <t>Naturelles</t>
  </si>
  <si>
    <t>CISSSAT RN</t>
  </si>
  <si>
    <t xml:space="preserve">4, 9e Rue  </t>
  </si>
  <si>
    <t>luc_cloutier@ssss.gouv.qc.ca</t>
  </si>
  <si>
    <t>819-764-5131 #42016</t>
  </si>
  <si>
    <t>Garder pour être revalorisé.</t>
  </si>
  <si>
    <t>1141, rue Royale</t>
  </si>
  <si>
    <t>819-825-5858 #5224</t>
  </si>
  <si>
    <t>daniel_magnan@ssss.gouv.qc.ca</t>
  </si>
  <si>
    <t>Daniel Magnan</t>
  </si>
  <si>
    <t>MRC</t>
  </si>
  <si>
    <t>CISSSAT Témiscamigue</t>
  </si>
  <si>
    <t>22 rue notre dame Nord</t>
  </si>
  <si>
    <t>819 629-4912</t>
  </si>
  <si>
    <t>eric_cloutier@ssss.gouv.qc.ca</t>
  </si>
  <si>
    <t>Éric Cloutier</t>
  </si>
  <si>
    <t>CISSAT de la Vallée de l'Or</t>
  </si>
  <si>
    <t>Total ailleurs</t>
  </si>
  <si>
    <t>Total Ailleurs</t>
  </si>
  <si>
    <t>CVMR</t>
  </si>
  <si>
    <t>CVMR Amos</t>
  </si>
  <si>
    <t>CVMR VO</t>
  </si>
  <si>
    <t>CVMR RN</t>
  </si>
  <si>
    <t>CVMR AO</t>
  </si>
  <si>
    <t>Envoi à Granby.</t>
  </si>
  <si>
    <t>Canadian Malartic (Agnico Eagle)</t>
  </si>
  <si>
    <t>LaRonde (RN) (Agnico Eagle)</t>
  </si>
  <si>
    <t>Goldex (Agnico Eagle)</t>
  </si>
  <si>
    <t>Westwood (IAmGold)</t>
  </si>
  <si>
    <t xml:space="preserve">Beaufor </t>
  </si>
  <si>
    <t>North American Lithium</t>
  </si>
  <si>
    <t>Lacorne</t>
  </si>
  <si>
    <t>J0Y 1R0</t>
  </si>
  <si>
    <t>819 734-5000</t>
  </si>
  <si>
    <t>500, route Québec Lithium</t>
  </si>
  <si>
    <t>Mine Eldorado Gold</t>
  </si>
  <si>
    <t>Lamaque</t>
  </si>
  <si>
    <t>819 874-3100</t>
  </si>
  <si>
    <t>Comptoir familial (Macamic)</t>
  </si>
  <si>
    <t>Comptoir familial (Normétal)</t>
  </si>
  <si>
    <t>819 782-2601</t>
  </si>
  <si>
    <t>819 788-2268</t>
  </si>
  <si>
    <t>124, rue Principale</t>
  </si>
  <si>
    <t>51, avenue du Dr Bigué</t>
  </si>
  <si>
    <t>J0Z 3C0</t>
  </si>
  <si>
    <t>199, chemin J.-Alfred-Roy</t>
  </si>
  <si>
    <t>lucie.gagnonj@msp.gouv.qc.ca, nicolas.melancon-chevalier02@msp.gouv.qc.ca</t>
  </si>
  <si>
    <t>Lucie Gagnon &amp; Nicolas Mélancon</t>
  </si>
  <si>
    <t>819-444-3060 #59744 (NM)</t>
  </si>
  <si>
    <t>Moyenne</t>
  </si>
  <si>
    <t>Pas de vêtement</t>
  </si>
  <si>
    <t>Julie Frappier</t>
  </si>
  <si>
    <t>#221</t>
  </si>
  <si>
    <t>Karine Alain</t>
  </si>
  <si>
    <t>CISSS-AT Amos</t>
  </si>
  <si>
    <t>Ressourcerie Bernard-Hamel</t>
  </si>
  <si>
    <t>Fermé</t>
  </si>
  <si>
    <t>Ne veut pas participer</t>
  </si>
  <si>
    <t>Poubelles bleues</t>
  </si>
  <si>
    <t>2x semaines</t>
  </si>
  <si>
    <t>3 gros bacs 1110litres</t>
  </si>
  <si>
    <t>Véolia</t>
  </si>
  <si>
    <t>Katy Pellerin</t>
  </si>
  <si>
    <t>directiongmr@mrctemiscamingue.qc.ca</t>
  </si>
  <si>
    <t>Maxime Prud'homme</t>
  </si>
  <si>
    <t>ecocentre@mrctemiscamingue.qc.ca</t>
  </si>
  <si>
    <t>819 734-7175</t>
  </si>
  <si>
    <t xml:space="preserve">topaze_39@hotmail.com </t>
  </si>
  <si>
    <t>La Maison St-André (Boutique Économode)</t>
  </si>
  <si>
    <t>dg@rbhrn.com</t>
  </si>
  <si>
    <t>Mélanie Larouche</t>
  </si>
  <si>
    <t>819 797-2245 #226</t>
  </si>
  <si>
    <t>Simon Martin</t>
  </si>
  <si>
    <t>819-764-5131 #42050</t>
  </si>
  <si>
    <t>simon_martin@ssss.gouv.qc.ca</t>
  </si>
  <si>
    <t>direction@maisonstandreao.ca</t>
  </si>
  <si>
    <t>Ateliers Kami</t>
  </si>
  <si>
    <t>N'a rien jeté depuis 2 ans.</t>
  </si>
  <si>
    <t>Transformation en accessoires (enfants).</t>
  </si>
  <si>
    <t>Aucune place pour réorganisation</t>
  </si>
  <si>
    <t>Location des uniformes lorsque besoin.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</si>
</sst>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&quot; kg&quot;"/>
    <numFmt numFmtId="165" formatCode="#,##0&quot; faits&quot;"/>
    <numFmt numFmtId="166" formatCode="#,##0&quot; bénévoles&quot;"/>
    <numFmt numFmtId="167" formatCode="#,##0&quot; jours/semaine&quot;"/>
    <numFmt numFmtId="168" formatCode="#,##0&quot; salariés&quot;"/>
    <numFmt numFmtId="169" formatCode="#,##0&quot; jours&quot;"/>
    <numFmt numFmtId="170" formatCode="#,##0&quot; heures&quot;"/>
    <numFmt numFmtId="171" formatCode="0.0%"/>
    <numFmt numFmtId="172" formatCode="#,##0&quot; tonnes&quot;"/>
  </numFmts>
  <fonts count="34" x14ac:knownFonts="1">
    <font>
      <sz val="12"/>
      <color theme="1"/>
      <name val="Calibri"/>
      <family val="2"/>
      <scheme val="minor"/>
    </font>
    <font>
      <sz val="18"/>
      <color theme="1"/>
      <name val="Arial Narrow"/>
      <family val="2"/>
    </font>
    <font>
      <b/>
      <sz val="25"/>
      <color theme="0"/>
      <name val="Arial Narrow"/>
      <family val="2"/>
    </font>
    <font>
      <b/>
      <sz val="22"/>
      <color theme="1"/>
      <name val="Arial Narrow"/>
      <family val="2"/>
    </font>
    <font>
      <sz val="18"/>
      <color rgb="FF1E1E1E"/>
      <name val="Arial Narrow"/>
      <family val="2"/>
    </font>
    <font>
      <b/>
      <sz val="45"/>
      <color theme="0"/>
      <name val="Arial Narrow"/>
      <family val="2"/>
    </font>
    <font>
      <u/>
      <sz val="12"/>
      <color theme="10"/>
      <name val="Calibri"/>
      <family val="2"/>
      <scheme val="minor"/>
    </font>
    <font>
      <sz val="18"/>
      <color rgb="FF000000"/>
      <name val="Arial Narrow"/>
      <family val="2"/>
    </font>
    <font>
      <b/>
      <sz val="22"/>
      <color theme="0"/>
      <name val="Arial Narrow"/>
      <family val="2"/>
    </font>
    <font>
      <sz val="18"/>
      <color rgb="FF202124"/>
      <name val="Arial Narrow"/>
      <family val="2"/>
    </font>
    <font>
      <b/>
      <sz val="42"/>
      <color theme="0"/>
      <name val="Arial Narrow"/>
      <family val="2"/>
    </font>
    <font>
      <strike/>
      <sz val="18"/>
      <color theme="1"/>
      <name val="Arial Narrow"/>
      <family val="2"/>
    </font>
    <font>
      <b/>
      <sz val="40"/>
      <color theme="0"/>
      <name val="Arial Narrow"/>
      <family val="2"/>
    </font>
    <font>
      <b/>
      <sz val="14"/>
      <color theme="0"/>
      <name val="Arial Narrow"/>
      <family val="2"/>
    </font>
    <font>
      <b/>
      <u/>
      <sz val="14"/>
      <color theme="0"/>
      <name val="Arial Narrow"/>
      <family val="2"/>
    </font>
    <font>
      <sz val="17"/>
      <color theme="1"/>
      <name val="Arial Narrow"/>
      <family val="2"/>
    </font>
    <font>
      <b/>
      <sz val="23"/>
      <color theme="1"/>
      <name val="Arial Narrow"/>
      <family val="2"/>
    </font>
    <font>
      <sz val="18"/>
      <name val="Arial Narrow"/>
      <family val="2"/>
    </font>
    <font>
      <sz val="18"/>
      <color theme="1" tint="0.249977111117893"/>
      <name val="Arial Narrow"/>
      <family val="2"/>
    </font>
    <font>
      <sz val="17"/>
      <color theme="1" tint="0.249977111117893"/>
      <name val="Arial Narrow"/>
      <family val="2"/>
    </font>
    <font>
      <sz val="12"/>
      <color theme="1"/>
      <name val="Calibri"/>
      <family val="2"/>
      <scheme val="minor"/>
    </font>
    <font>
      <b/>
      <sz val="18"/>
      <color theme="1" tint="0.249977111117893"/>
      <name val="Arial Narrow"/>
      <family val="2"/>
    </font>
    <font>
      <sz val="16"/>
      <color theme="1" tint="0.249977111117893"/>
      <name val="Arial Narrow"/>
      <family val="2"/>
    </font>
    <font>
      <sz val="13"/>
      <color theme="1" tint="0.34998626667073579"/>
      <name val="Arial Narrow"/>
      <family val="2"/>
    </font>
    <font>
      <sz val="18"/>
      <color theme="0" tint="-0.499984740745262"/>
      <name val="Arial Narrow"/>
      <family val="2"/>
    </font>
    <font>
      <sz val="18"/>
      <color theme="0" tint="-0.34998626667073579"/>
      <name val="Arial Narrow"/>
      <family val="2"/>
    </font>
    <font>
      <u/>
      <sz val="18"/>
      <color theme="1"/>
      <name val="Arial Narrow"/>
      <family val="2"/>
    </font>
    <font>
      <i/>
      <sz val="18"/>
      <color theme="1"/>
      <name val="Arial Narrow"/>
      <family val="2"/>
    </font>
    <font>
      <sz val="13"/>
      <color theme="1"/>
      <name val="Arial Narrow"/>
      <family val="2"/>
    </font>
    <font>
      <sz val="16"/>
      <color rgb="FF202124"/>
      <name val="Arial Narrow"/>
      <family val="2"/>
    </font>
    <font>
      <sz val="15"/>
      <color theme="1" tint="0.34998626667073579"/>
      <name val="Arial Narrow"/>
      <family val="2"/>
    </font>
    <font>
      <b/>
      <sz val="18"/>
      <color rgb="FFC00000"/>
      <name val="Arial Narrow"/>
      <family val="2"/>
    </font>
    <font>
      <sz val="18"/>
      <color rgb="FFC00000"/>
      <name val="Arial Narrow"/>
      <family val="2"/>
    </font>
    <font>
      <b/>
      <sz val="18"/>
      <color theme="1"/>
      <name val="Arial Narrow"/>
      <family val="2"/>
    </font>
  </fonts>
  <fills count="3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FFADB3"/>
        <bgColor indexed="64"/>
      </patternFill>
    </fill>
    <fill>
      <patternFill patternType="solid">
        <fgColor rgb="FFFF8284"/>
        <bgColor indexed="64"/>
      </patternFill>
    </fill>
    <fill>
      <patternFill patternType="solid">
        <fgColor rgb="FFB592FF"/>
        <bgColor indexed="64"/>
      </patternFill>
    </fill>
    <fill>
      <patternFill patternType="solid">
        <fgColor rgb="FFD6C3FD"/>
        <bgColor indexed="64"/>
      </patternFill>
    </fill>
    <fill>
      <patternFill patternType="solid">
        <fgColor rgb="FFE6D9FC"/>
        <bgColor indexed="64"/>
      </patternFill>
    </fill>
    <fill>
      <patternFill patternType="solid">
        <fgColor rgb="FFFBCBD8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4B6C93"/>
        <bgColor indexed="64"/>
      </patternFill>
    </fill>
    <fill>
      <patternFill patternType="solid">
        <fgColor rgb="FF5C84B4"/>
        <bgColor indexed="64"/>
      </patternFill>
    </fill>
    <fill>
      <patternFill patternType="solid">
        <fgColor rgb="FF6A98CF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FBEBEB"/>
        <bgColor indexed="64"/>
      </patternFill>
    </fill>
    <fill>
      <patternFill patternType="solid">
        <fgColor rgb="FFEFFFED"/>
        <bgColor indexed="64"/>
      </patternFill>
    </fill>
    <fill>
      <patternFill patternType="solid">
        <fgColor theme="0"/>
        <bgColor rgb="FF000000"/>
      </patternFill>
    </fill>
  </fills>
  <borders count="72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0" tint="-0.24994659260841701"/>
      </bottom>
      <diagonal/>
    </border>
    <border>
      <left/>
      <right/>
      <top style="thin">
        <color theme="1"/>
      </top>
      <bottom style="thin">
        <color theme="0" tint="-0.24994659260841701"/>
      </bottom>
      <diagonal/>
    </border>
    <border>
      <left style="thin">
        <color theme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/>
      </left>
      <right/>
      <top style="thin">
        <color theme="0" tint="-0.24994659260841701"/>
      </top>
      <bottom style="thin">
        <color theme="1"/>
      </bottom>
      <diagonal/>
    </border>
    <border>
      <left/>
      <right/>
      <top style="thin">
        <color theme="0" tint="-0.2499465926084170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 tint="-0.24994659260841701"/>
      </bottom>
      <diagonal/>
    </border>
    <border>
      <left style="thin">
        <color theme="1"/>
      </left>
      <right style="thin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/>
      </left>
      <right style="thin">
        <color theme="1"/>
      </right>
      <top style="thin">
        <color theme="0" tint="-0.2499465926084170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/>
      <right style="thin">
        <color rgb="FFBFBFBF"/>
      </right>
      <top style="thin">
        <color rgb="FFBFBFBF"/>
      </top>
      <bottom style="thin">
        <color indexed="64"/>
      </bottom>
      <diagonal/>
    </border>
    <border>
      <left/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/>
      <top style="thin">
        <color theme="0" tint="-0.24994659260841701"/>
      </top>
      <bottom/>
      <diagonal/>
    </border>
    <border>
      <left style="thin">
        <color theme="0" tint="-0.499984740745262"/>
      </left>
      <right/>
      <top/>
      <bottom style="thin">
        <color theme="0" tint="-0.24994659260841701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 style="thin">
        <color theme="1"/>
      </top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indexed="64"/>
      </right>
      <top style="thin">
        <color rgb="FFBFBFBF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20" fillId="0" borderId="0" applyFont="0" applyFill="0" applyBorder="0" applyAlignment="0" applyProtection="0"/>
  </cellStyleXfs>
  <cellXfs count="769">
    <xf numFmtId="0" fontId="0" fillId="0" borderId="0" xfId="0"/>
    <xf numFmtId="0" fontId="1" fillId="0" borderId="0" xfId="0" applyFont="1"/>
    <xf numFmtId="0" fontId="1" fillId="8" borderId="0" xfId="0" applyFont="1" applyFill="1"/>
    <xf numFmtId="0" fontId="1" fillId="9" borderId="0" xfId="0" applyFont="1" applyFill="1"/>
    <xf numFmtId="0" fontId="1" fillId="7" borderId="0" xfId="0" applyFont="1" applyFill="1"/>
    <xf numFmtId="0" fontId="1" fillId="4" borderId="0" xfId="0" applyFont="1" applyFill="1"/>
    <xf numFmtId="0" fontId="1" fillId="11" borderId="0" xfId="0" applyFont="1" applyFill="1"/>
    <xf numFmtId="0" fontId="1" fillId="8" borderId="0" xfId="0" applyFont="1" applyFill="1" applyAlignment="1">
      <alignment vertical="center"/>
    </xf>
    <xf numFmtId="0" fontId="1" fillId="15" borderId="0" xfId="0" applyFont="1" applyFill="1" applyAlignment="1">
      <alignment vertical="center"/>
    </xf>
    <xf numFmtId="0" fontId="5" fillId="15" borderId="0" xfId="0" applyFont="1" applyFill="1" applyAlignment="1">
      <alignment vertical="center"/>
    </xf>
    <xf numFmtId="0" fontId="2" fillId="8" borderId="0" xfId="0" applyFont="1" applyFill="1" applyAlignment="1">
      <alignment horizontal="left" textRotation="45"/>
    </xf>
    <xf numFmtId="0" fontId="1" fillId="0" borderId="1" xfId="0" applyFont="1" applyBorder="1"/>
    <xf numFmtId="0" fontId="1" fillId="12" borderId="1" xfId="0" applyFont="1" applyFill="1" applyBorder="1"/>
    <xf numFmtId="0" fontId="1" fillId="13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1" fillId="11" borderId="1" xfId="0" applyFont="1" applyFill="1" applyBorder="1"/>
    <xf numFmtId="0" fontId="10" fillId="15" borderId="0" xfId="0" applyFont="1" applyFill="1" applyAlignment="1">
      <alignment vertical="center"/>
    </xf>
    <xf numFmtId="0" fontId="1" fillId="18" borderId="0" xfId="0" applyFont="1" applyFill="1"/>
    <xf numFmtId="0" fontId="1" fillId="18" borderId="1" xfId="0" applyFont="1" applyFill="1" applyBorder="1"/>
    <xf numFmtId="0" fontId="1" fillId="19" borderId="0" xfId="0" applyFont="1" applyFill="1"/>
    <xf numFmtId="0" fontId="1" fillId="21" borderId="1" xfId="0" applyFont="1" applyFill="1" applyBorder="1"/>
    <xf numFmtId="0" fontId="6" fillId="21" borderId="1" xfId="1" applyFill="1" applyBorder="1"/>
    <xf numFmtId="0" fontId="11" fillId="21" borderId="1" xfId="0" applyFont="1" applyFill="1" applyBorder="1"/>
    <xf numFmtId="0" fontId="12" fillId="15" borderId="0" xfId="0" applyFont="1" applyFill="1" applyAlignment="1">
      <alignment vertical="center"/>
    </xf>
    <xf numFmtId="0" fontId="1" fillId="22" borderId="1" xfId="0" applyFont="1" applyFill="1" applyBorder="1"/>
    <xf numFmtId="0" fontId="1" fillId="0" borderId="2" xfId="0" applyFont="1" applyBorder="1"/>
    <xf numFmtId="0" fontId="1" fillId="0" borderId="4" xfId="0" applyFont="1" applyBorder="1"/>
    <xf numFmtId="0" fontId="2" fillId="0" borderId="0" xfId="0" applyFont="1" applyAlignment="1">
      <alignment horizontal="left" textRotation="45"/>
    </xf>
    <xf numFmtId="0" fontId="1" fillId="0" borderId="0" xfId="0" applyFont="1" applyAlignment="1">
      <alignment vertical="center"/>
    </xf>
    <xf numFmtId="0" fontId="1" fillId="8" borderId="2" xfId="0" applyFont="1" applyFill="1" applyBorder="1"/>
    <xf numFmtId="0" fontId="1" fillId="4" borderId="1" xfId="0" applyFont="1" applyFill="1" applyBorder="1"/>
    <xf numFmtId="0" fontId="9" fillId="2" borderId="1" xfId="0" applyFont="1" applyFill="1" applyBorder="1"/>
    <xf numFmtId="0" fontId="1" fillId="7" borderId="1" xfId="0" applyFont="1" applyFill="1" applyBorder="1"/>
    <xf numFmtId="0" fontId="7" fillId="16" borderId="1" xfId="0" applyFont="1" applyFill="1" applyBorder="1"/>
    <xf numFmtId="0" fontId="1" fillId="19" borderId="1" xfId="0" applyFont="1" applyFill="1" applyBorder="1"/>
    <xf numFmtId="0" fontId="1" fillId="8" borderId="4" xfId="0" applyFont="1" applyFill="1" applyBorder="1"/>
    <xf numFmtId="0" fontId="8" fillId="23" borderId="0" xfId="0" applyFont="1" applyFill="1" applyAlignment="1">
      <alignment horizontal="left" textRotation="37"/>
    </xf>
    <xf numFmtId="0" fontId="1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textRotation="37"/>
    </xf>
    <xf numFmtId="0" fontId="8" fillId="23" borderId="0" xfId="0" applyFont="1" applyFill="1" applyAlignment="1">
      <alignment horizontal="center" textRotation="37"/>
    </xf>
    <xf numFmtId="0" fontId="8" fillId="24" borderId="0" xfId="0" applyFont="1" applyFill="1" applyAlignment="1">
      <alignment horizontal="center" textRotation="37" wrapText="1"/>
    </xf>
    <xf numFmtId="0" fontId="8" fillId="24" borderId="0" xfId="0" applyFont="1" applyFill="1" applyAlignment="1">
      <alignment horizontal="center" textRotation="37"/>
    </xf>
    <xf numFmtId="0" fontId="8" fillId="25" borderId="0" xfId="0" applyFont="1" applyFill="1" applyAlignment="1">
      <alignment horizontal="center" textRotation="37"/>
    </xf>
    <xf numFmtId="0" fontId="8" fillId="0" borderId="0" xfId="0" applyFont="1" applyAlignment="1">
      <alignment horizontal="center" textRotation="37"/>
    </xf>
    <xf numFmtId="0" fontId="13" fillId="8" borderId="0" xfId="0" applyFont="1" applyFill="1" applyAlignment="1">
      <alignment horizontal="left" textRotation="90"/>
    </xf>
    <xf numFmtId="0" fontId="8" fillId="23" borderId="0" xfId="0" applyFont="1" applyFill="1" applyAlignment="1">
      <alignment textRotation="37"/>
    </xf>
    <xf numFmtId="0" fontId="14" fillId="23" borderId="0" xfId="0" applyFont="1" applyFill="1" applyAlignment="1">
      <alignment horizontal="center" vertical="center" textRotation="90"/>
    </xf>
    <xf numFmtId="0" fontId="14" fillId="24" borderId="0" xfId="0" applyFont="1" applyFill="1" applyAlignment="1">
      <alignment horizontal="center" vertical="center" textRotation="90"/>
    </xf>
    <xf numFmtId="0" fontId="14" fillId="25" borderId="0" xfId="0" applyFont="1" applyFill="1" applyAlignment="1">
      <alignment horizontal="center" vertical="center" textRotation="90" wrapText="1"/>
    </xf>
    <xf numFmtId="0" fontId="14" fillId="26" borderId="0" xfId="0" applyFont="1" applyFill="1" applyAlignment="1">
      <alignment horizontal="center" vertical="center" textRotation="90"/>
    </xf>
    <xf numFmtId="0" fontId="7" fillId="2" borderId="1" xfId="0" applyFont="1" applyFill="1" applyBorder="1"/>
    <xf numFmtId="0" fontId="2" fillId="8" borderId="0" xfId="0" applyFont="1" applyFill="1" applyAlignment="1">
      <alignment horizontal="center" vertical="center" textRotation="45"/>
    </xf>
    <xf numFmtId="0" fontId="5" fillId="15" borderId="0" xfId="0" applyFont="1" applyFill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3" fillId="19" borderId="4" xfId="0" applyFont="1" applyFill="1" applyBorder="1" applyAlignment="1">
      <alignment horizontal="center" vertical="center"/>
    </xf>
    <xf numFmtId="0" fontId="1" fillId="21" borderId="5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22" borderId="5" xfId="0" applyFont="1" applyFill="1" applyBorder="1" applyAlignment="1">
      <alignment horizontal="center" vertical="center"/>
    </xf>
    <xf numFmtId="0" fontId="1" fillId="22" borderId="2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2" fillId="15" borderId="0" xfId="0" applyFont="1" applyFill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0" fillId="15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3" fillId="23" borderId="0" xfId="0" applyFont="1" applyFill="1" applyAlignment="1">
      <alignment horizontal="center" vertical="center" textRotation="37"/>
    </xf>
    <xf numFmtId="0" fontId="17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center"/>
    </xf>
    <xf numFmtId="0" fontId="1" fillId="21" borderId="5" xfId="0" applyFont="1" applyFill="1" applyBorder="1" applyAlignment="1">
      <alignment horizontal="center"/>
    </xf>
    <xf numFmtId="0" fontId="8" fillId="25" borderId="0" xfId="0" applyFont="1" applyFill="1" applyAlignment="1">
      <alignment horizontal="center" textRotation="37" wrapText="1"/>
    </xf>
    <xf numFmtId="0" fontId="18" fillId="4" borderId="6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8" fillId="4" borderId="17" xfId="0" applyFont="1" applyFill="1" applyBorder="1" applyAlignment="1">
      <alignment horizontal="center" vertical="center"/>
    </xf>
    <xf numFmtId="0" fontId="18" fillId="4" borderId="18" xfId="0" applyFont="1" applyFill="1" applyBorder="1" applyAlignment="1">
      <alignment horizontal="center" vertical="center"/>
    </xf>
    <xf numFmtId="0" fontId="1" fillId="7" borderId="9" xfId="0" applyFont="1" applyFill="1" applyBorder="1"/>
    <xf numFmtId="0" fontId="1" fillId="7" borderId="10" xfId="0" applyFont="1" applyFill="1" applyBorder="1"/>
    <xf numFmtId="0" fontId="1" fillId="7" borderId="11" xfId="0" applyFont="1" applyFill="1" applyBorder="1"/>
    <xf numFmtId="0" fontId="1" fillId="5" borderId="12" xfId="0" applyFont="1" applyFill="1" applyBorder="1"/>
    <xf numFmtId="0" fontId="1" fillId="5" borderId="13" xfId="0" applyFont="1" applyFill="1" applyBorder="1"/>
    <xf numFmtId="0" fontId="1" fillId="5" borderId="14" xfId="0" applyFont="1" applyFill="1" applyBorder="1"/>
    <xf numFmtId="0" fontId="1" fillId="5" borderId="15" xfId="0" applyFont="1" applyFill="1" applyBorder="1"/>
    <xf numFmtId="0" fontId="1" fillId="5" borderId="16" xfId="0" applyFont="1" applyFill="1" applyBorder="1"/>
    <xf numFmtId="0" fontId="1" fillId="7" borderId="6" xfId="0" applyFont="1" applyFill="1" applyBorder="1"/>
    <xf numFmtId="0" fontId="18" fillId="7" borderId="6" xfId="0" applyFont="1" applyFill="1" applyBorder="1" applyAlignment="1">
      <alignment horizontal="center" vertical="center"/>
    </xf>
    <xf numFmtId="0" fontId="18" fillId="7" borderId="17" xfId="0" applyFont="1" applyFill="1" applyBorder="1" applyAlignment="1">
      <alignment horizontal="center" vertical="center"/>
    </xf>
    <xf numFmtId="0" fontId="18" fillId="7" borderId="18" xfId="0" applyFont="1" applyFill="1" applyBorder="1" applyAlignment="1">
      <alignment horizontal="center" vertical="center"/>
    </xf>
    <xf numFmtId="9" fontId="1" fillId="2" borderId="20" xfId="0" applyNumberFormat="1" applyFont="1" applyFill="1" applyBorder="1" applyAlignment="1">
      <alignment horizontal="center"/>
    </xf>
    <xf numFmtId="9" fontId="1" fillId="2" borderId="21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4" borderId="6" xfId="0" applyFont="1" applyFill="1" applyBorder="1"/>
    <xf numFmtId="0" fontId="1" fillId="4" borderId="2" xfId="0" applyFont="1" applyFill="1" applyBorder="1"/>
    <xf numFmtId="0" fontId="18" fillId="19" borderId="27" xfId="0" applyFont="1" applyFill="1" applyBorder="1" applyAlignment="1">
      <alignment horizontal="center" vertical="center"/>
    </xf>
    <xf numFmtId="0" fontId="18" fillId="19" borderId="32" xfId="0" applyFont="1" applyFill="1" applyBorder="1" applyAlignment="1">
      <alignment horizontal="center" vertical="center"/>
    </xf>
    <xf numFmtId="0" fontId="18" fillId="19" borderId="28" xfId="0" applyFont="1" applyFill="1" applyBorder="1" applyAlignment="1">
      <alignment horizontal="center" vertical="center"/>
    </xf>
    <xf numFmtId="0" fontId="18" fillId="19" borderId="17" xfId="0" applyFont="1" applyFill="1" applyBorder="1" applyAlignment="1">
      <alignment horizontal="center" vertical="center"/>
    </xf>
    <xf numFmtId="0" fontId="18" fillId="19" borderId="18" xfId="0" applyFont="1" applyFill="1" applyBorder="1" applyAlignment="1">
      <alignment horizontal="center" vertical="center"/>
    </xf>
    <xf numFmtId="0" fontId="19" fillId="19" borderId="18" xfId="0" applyFont="1" applyFill="1" applyBorder="1" applyAlignment="1">
      <alignment horizontal="center" vertical="center"/>
    </xf>
    <xf numFmtId="0" fontId="8" fillId="24" borderId="0" xfId="0" applyFont="1" applyFill="1" applyAlignment="1">
      <alignment horizontal="left" textRotation="37" wrapText="1"/>
    </xf>
    <xf numFmtId="0" fontId="19" fillId="4" borderId="6" xfId="0" applyFont="1" applyFill="1" applyBorder="1" applyAlignment="1">
      <alignment horizontal="center" vertical="center"/>
    </xf>
    <xf numFmtId="0" fontId="19" fillId="7" borderId="6" xfId="0" applyFont="1" applyFill="1" applyBorder="1" applyAlignment="1">
      <alignment horizontal="center" vertical="center"/>
    </xf>
    <xf numFmtId="0" fontId="19" fillId="19" borderId="32" xfId="0" applyFont="1" applyFill="1" applyBorder="1" applyAlignment="1">
      <alignment horizontal="center" vertical="center"/>
    </xf>
    <xf numFmtId="0" fontId="18" fillId="19" borderId="6" xfId="0" applyFont="1" applyFill="1" applyBorder="1" applyAlignment="1">
      <alignment horizontal="center" vertical="center"/>
    </xf>
    <xf numFmtId="0" fontId="18" fillId="9" borderId="9" xfId="0" applyFont="1" applyFill="1" applyBorder="1" applyAlignment="1">
      <alignment horizontal="center" vertical="center"/>
    </xf>
    <xf numFmtId="0" fontId="18" fillId="9" borderId="10" xfId="0" applyFont="1" applyFill="1" applyBorder="1" applyAlignment="1">
      <alignment horizontal="center" vertical="center"/>
    </xf>
    <xf numFmtId="0" fontId="18" fillId="9" borderId="11" xfId="0" applyFont="1" applyFill="1" applyBorder="1" applyAlignment="1">
      <alignment horizontal="center" vertical="center"/>
    </xf>
    <xf numFmtId="0" fontId="1" fillId="12" borderId="12" xfId="0" applyFont="1" applyFill="1" applyBorder="1"/>
    <xf numFmtId="0" fontId="1" fillId="12" borderId="13" xfId="0" applyFont="1" applyFill="1" applyBorder="1"/>
    <xf numFmtId="0" fontId="1" fillId="12" borderId="14" xfId="0" applyFont="1" applyFill="1" applyBorder="1"/>
    <xf numFmtId="0" fontId="1" fillId="12" borderId="15" xfId="0" applyFont="1" applyFill="1" applyBorder="1"/>
    <xf numFmtId="0" fontId="1" fillId="12" borderId="16" xfId="0" applyFont="1" applyFill="1" applyBorder="1"/>
    <xf numFmtId="0" fontId="18" fillId="9" borderId="6" xfId="0" applyFont="1" applyFill="1" applyBorder="1" applyAlignment="1">
      <alignment horizontal="center" vertical="center"/>
    </xf>
    <xf numFmtId="0" fontId="19" fillId="9" borderId="6" xfId="0" applyFont="1" applyFill="1" applyBorder="1" applyAlignment="1">
      <alignment horizontal="center" vertical="center"/>
    </xf>
    <xf numFmtId="0" fontId="18" fillId="11" borderId="9" xfId="0" applyFont="1" applyFill="1" applyBorder="1" applyAlignment="1">
      <alignment horizontal="center" vertical="center"/>
    </xf>
    <xf numFmtId="0" fontId="18" fillId="11" borderId="10" xfId="0" applyFont="1" applyFill="1" applyBorder="1" applyAlignment="1">
      <alignment horizontal="center" vertical="center"/>
    </xf>
    <xf numFmtId="0" fontId="19" fillId="11" borderId="10" xfId="0" applyFont="1" applyFill="1" applyBorder="1" applyAlignment="1">
      <alignment horizontal="center" vertical="center"/>
    </xf>
    <xf numFmtId="0" fontId="18" fillId="11" borderId="11" xfId="0" applyFont="1" applyFill="1" applyBorder="1" applyAlignment="1">
      <alignment horizontal="center" vertical="center"/>
    </xf>
    <xf numFmtId="0" fontId="1" fillId="13" borderId="12" xfId="0" applyFont="1" applyFill="1" applyBorder="1"/>
    <xf numFmtId="0" fontId="1" fillId="13" borderId="13" xfId="0" applyFont="1" applyFill="1" applyBorder="1"/>
    <xf numFmtId="0" fontId="1" fillId="13" borderId="14" xfId="0" applyFont="1" applyFill="1" applyBorder="1"/>
    <xf numFmtId="0" fontId="1" fillId="13" borderId="15" xfId="0" applyFont="1" applyFill="1" applyBorder="1"/>
    <xf numFmtId="0" fontId="1" fillId="13" borderId="16" xfId="0" applyFont="1" applyFill="1" applyBorder="1"/>
    <xf numFmtId="0" fontId="18" fillId="11" borderId="6" xfId="0" applyFont="1" applyFill="1" applyBorder="1" applyAlignment="1">
      <alignment horizontal="center" vertical="center"/>
    </xf>
    <xf numFmtId="0" fontId="19" fillId="11" borderId="6" xfId="0" applyFont="1" applyFill="1" applyBorder="1" applyAlignment="1">
      <alignment horizontal="center" vertical="center"/>
    </xf>
    <xf numFmtId="0" fontId="18" fillId="18" borderId="9" xfId="0" applyFont="1" applyFill="1" applyBorder="1" applyAlignment="1">
      <alignment horizontal="center" vertical="center"/>
    </xf>
    <xf numFmtId="0" fontId="18" fillId="18" borderId="10" xfId="0" applyFont="1" applyFill="1" applyBorder="1" applyAlignment="1">
      <alignment horizontal="center" vertical="center"/>
    </xf>
    <xf numFmtId="0" fontId="19" fillId="18" borderId="10" xfId="0" applyFont="1" applyFill="1" applyBorder="1" applyAlignment="1">
      <alignment horizontal="center" vertical="center"/>
    </xf>
    <xf numFmtId="0" fontId="18" fillId="18" borderId="11" xfId="0" applyFont="1" applyFill="1" applyBorder="1" applyAlignment="1">
      <alignment horizontal="center" vertical="center"/>
    </xf>
    <xf numFmtId="0" fontId="1" fillId="22" borderId="12" xfId="0" applyFont="1" applyFill="1" applyBorder="1"/>
    <xf numFmtId="0" fontId="1" fillId="22" borderId="13" xfId="0" applyFont="1" applyFill="1" applyBorder="1"/>
    <xf numFmtId="0" fontId="1" fillId="22" borderId="14" xfId="0" applyFont="1" applyFill="1" applyBorder="1"/>
    <xf numFmtId="0" fontId="1" fillId="22" borderId="15" xfId="0" applyFont="1" applyFill="1" applyBorder="1"/>
    <xf numFmtId="0" fontId="1" fillId="22" borderId="16" xfId="0" applyFont="1" applyFill="1" applyBorder="1"/>
    <xf numFmtId="0" fontId="18" fillId="18" borderId="6" xfId="0" applyFont="1" applyFill="1" applyBorder="1" applyAlignment="1">
      <alignment horizontal="center" vertical="center"/>
    </xf>
    <xf numFmtId="0" fontId="19" fillId="18" borderId="6" xfId="0" applyFont="1" applyFill="1" applyBorder="1" applyAlignment="1">
      <alignment horizontal="center" vertical="center"/>
    </xf>
    <xf numFmtId="0" fontId="18" fillId="19" borderId="39" xfId="0" applyFont="1" applyFill="1" applyBorder="1" applyAlignment="1">
      <alignment horizontal="center" vertical="center"/>
    </xf>
    <xf numFmtId="0" fontId="1" fillId="21" borderId="12" xfId="0" applyFont="1" applyFill="1" applyBorder="1"/>
    <xf numFmtId="0" fontId="1" fillId="21" borderId="13" xfId="0" applyFont="1" applyFill="1" applyBorder="1"/>
    <xf numFmtId="0" fontId="1" fillId="21" borderId="14" xfId="0" applyFont="1" applyFill="1" applyBorder="1"/>
    <xf numFmtId="0" fontId="1" fillId="21" borderId="15" xfId="0" applyFont="1" applyFill="1" applyBorder="1"/>
    <xf numFmtId="0" fontId="1" fillId="21" borderId="16" xfId="0" applyFont="1" applyFill="1" applyBorder="1"/>
    <xf numFmtId="0" fontId="18" fillId="7" borderId="39" xfId="0" applyFont="1" applyFill="1" applyBorder="1" applyAlignment="1">
      <alignment horizontal="center" vertical="center"/>
    </xf>
    <xf numFmtId="0" fontId="1" fillId="19" borderId="6" xfId="0" applyFont="1" applyFill="1" applyBorder="1"/>
    <xf numFmtId="0" fontId="1" fillId="19" borderId="9" xfId="0" applyFont="1" applyFill="1" applyBorder="1"/>
    <xf numFmtId="0" fontId="1" fillId="19" borderId="10" xfId="0" applyFont="1" applyFill="1" applyBorder="1"/>
    <xf numFmtId="0" fontId="1" fillId="19" borderId="11" xfId="0" applyFont="1" applyFill="1" applyBorder="1"/>
    <xf numFmtId="0" fontId="1" fillId="9" borderId="6" xfId="0" applyFont="1" applyFill="1" applyBorder="1"/>
    <xf numFmtId="0" fontId="1" fillId="9" borderId="9" xfId="0" applyFont="1" applyFill="1" applyBorder="1"/>
    <xf numFmtId="0" fontId="1" fillId="9" borderId="10" xfId="0" applyFont="1" applyFill="1" applyBorder="1"/>
    <xf numFmtId="0" fontId="1" fillId="9" borderId="11" xfId="0" applyFont="1" applyFill="1" applyBorder="1"/>
    <xf numFmtId="0" fontId="1" fillId="11" borderId="6" xfId="0" applyFont="1" applyFill="1" applyBorder="1"/>
    <xf numFmtId="0" fontId="1" fillId="11" borderId="9" xfId="0" applyFont="1" applyFill="1" applyBorder="1"/>
    <xf numFmtId="0" fontId="1" fillId="11" borderId="10" xfId="0" applyFont="1" applyFill="1" applyBorder="1"/>
    <xf numFmtId="0" fontId="1" fillId="11" borderId="11" xfId="0" applyFont="1" applyFill="1" applyBorder="1"/>
    <xf numFmtId="0" fontId="1" fillId="18" borderId="6" xfId="0" applyFont="1" applyFill="1" applyBorder="1"/>
    <xf numFmtId="0" fontId="1" fillId="18" borderId="9" xfId="0" applyFont="1" applyFill="1" applyBorder="1"/>
    <xf numFmtId="0" fontId="1" fillId="18" borderId="10" xfId="0" applyFont="1" applyFill="1" applyBorder="1"/>
    <xf numFmtId="0" fontId="1" fillId="18" borderId="11" xfId="0" applyFont="1" applyFill="1" applyBorder="1"/>
    <xf numFmtId="0" fontId="18" fillId="7" borderId="9" xfId="0" applyFont="1" applyFill="1" applyBorder="1" applyAlignment="1">
      <alignment horizontal="center" vertical="center"/>
    </xf>
    <xf numFmtId="0" fontId="18" fillId="7" borderId="11" xfId="0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0" fontId="18" fillId="19" borderId="9" xfId="0" applyFont="1" applyFill="1" applyBorder="1" applyAlignment="1">
      <alignment horizontal="center" vertical="center"/>
    </xf>
    <xf numFmtId="0" fontId="18" fillId="19" borderId="10" xfId="0" applyFont="1" applyFill="1" applyBorder="1" applyAlignment="1">
      <alignment horizontal="center" vertical="center"/>
    </xf>
    <xf numFmtId="0" fontId="18" fillId="19" borderId="11" xfId="0" applyFont="1" applyFill="1" applyBorder="1" applyAlignment="1">
      <alignment horizontal="center" vertical="center"/>
    </xf>
    <xf numFmtId="0" fontId="19" fillId="19" borderId="6" xfId="0" applyFont="1" applyFill="1" applyBorder="1" applyAlignment="1">
      <alignment horizontal="center" vertical="center"/>
    </xf>
    <xf numFmtId="0" fontId="1" fillId="7" borderId="36" xfId="0" applyFont="1" applyFill="1" applyBorder="1"/>
    <xf numFmtId="0" fontId="1" fillId="7" borderId="37" xfId="0" applyFont="1" applyFill="1" applyBorder="1"/>
    <xf numFmtId="0" fontId="1" fillId="7" borderId="38" xfId="0" applyFont="1" applyFill="1" applyBorder="1"/>
    <xf numFmtId="0" fontId="1" fillId="7" borderId="35" xfId="0" applyFont="1" applyFill="1" applyBorder="1"/>
    <xf numFmtId="0" fontId="1" fillId="19" borderId="36" xfId="0" applyFont="1" applyFill="1" applyBorder="1"/>
    <xf numFmtId="0" fontId="1" fillId="19" borderId="37" xfId="0" applyFont="1" applyFill="1" applyBorder="1"/>
    <xf numFmtId="0" fontId="1" fillId="19" borderId="38" xfId="0" applyFont="1" applyFill="1" applyBorder="1"/>
    <xf numFmtId="0" fontId="1" fillId="19" borderId="35" xfId="0" applyFont="1" applyFill="1" applyBorder="1"/>
    <xf numFmtId="0" fontId="1" fillId="11" borderId="36" xfId="0" applyFont="1" applyFill="1" applyBorder="1"/>
    <xf numFmtId="0" fontId="1" fillId="11" borderId="37" xfId="0" applyFont="1" applyFill="1" applyBorder="1"/>
    <xf numFmtId="0" fontId="1" fillId="11" borderId="38" xfId="0" applyFont="1" applyFill="1" applyBorder="1"/>
    <xf numFmtId="0" fontId="1" fillId="11" borderId="35" xfId="0" applyFont="1" applyFill="1" applyBorder="1"/>
    <xf numFmtId="0" fontId="1" fillId="4" borderId="36" xfId="0" applyFont="1" applyFill="1" applyBorder="1"/>
    <xf numFmtId="0" fontId="1" fillId="4" borderId="37" xfId="0" applyFont="1" applyFill="1" applyBorder="1"/>
    <xf numFmtId="0" fontId="1" fillId="4" borderId="38" xfId="0" applyFont="1" applyFill="1" applyBorder="1"/>
    <xf numFmtId="0" fontId="1" fillId="9" borderId="36" xfId="0" applyFont="1" applyFill="1" applyBorder="1"/>
    <xf numFmtId="0" fontId="1" fillId="9" borderId="37" xfId="0" applyFont="1" applyFill="1" applyBorder="1"/>
    <xf numFmtId="0" fontId="1" fillId="9" borderId="38" xfId="0" applyFont="1" applyFill="1" applyBorder="1"/>
    <xf numFmtId="0" fontId="1" fillId="9" borderId="35" xfId="0" applyFont="1" applyFill="1" applyBorder="1"/>
    <xf numFmtId="0" fontId="18" fillId="4" borderId="39" xfId="0" applyFont="1" applyFill="1" applyBorder="1" applyAlignment="1">
      <alignment horizontal="center" vertical="center"/>
    </xf>
    <xf numFmtId="0" fontId="18" fillId="9" borderId="17" xfId="0" applyFont="1" applyFill="1" applyBorder="1" applyAlignment="1">
      <alignment horizontal="center" vertical="center"/>
    </xf>
    <xf numFmtId="0" fontId="18" fillId="9" borderId="18" xfId="0" applyFont="1" applyFill="1" applyBorder="1" applyAlignment="1">
      <alignment horizontal="center" vertical="center"/>
    </xf>
    <xf numFmtId="0" fontId="19" fillId="9" borderId="18" xfId="0" applyFont="1" applyFill="1" applyBorder="1" applyAlignment="1">
      <alignment horizontal="center" vertical="center"/>
    </xf>
    <xf numFmtId="0" fontId="18" fillId="11" borderId="17" xfId="0" applyFont="1" applyFill="1" applyBorder="1" applyAlignment="1">
      <alignment horizontal="center" vertical="center"/>
    </xf>
    <xf numFmtId="0" fontId="18" fillId="11" borderId="18" xfId="0" applyFont="1" applyFill="1" applyBorder="1" applyAlignment="1">
      <alignment horizontal="center" vertical="center"/>
    </xf>
    <xf numFmtId="0" fontId="19" fillId="11" borderId="18" xfId="0" applyFont="1" applyFill="1" applyBorder="1" applyAlignment="1">
      <alignment horizontal="center" vertical="center"/>
    </xf>
    <xf numFmtId="0" fontId="18" fillId="18" borderId="17" xfId="0" applyFont="1" applyFill="1" applyBorder="1" applyAlignment="1">
      <alignment horizontal="center" vertical="center"/>
    </xf>
    <xf numFmtId="0" fontId="18" fillId="18" borderId="18" xfId="0" applyFont="1" applyFill="1" applyBorder="1" applyAlignment="1">
      <alignment horizontal="center" vertical="center"/>
    </xf>
    <xf numFmtId="0" fontId="19" fillId="18" borderId="18" xfId="0" applyFont="1" applyFill="1" applyBorder="1" applyAlignment="1">
      <alignment horizontal="center" vertical="center"/>
    </xf>
    <xf numFmtId="0" fontId="19" fillId="7" borderId="18" xfId="0" applyFont="1" applyFill="1" applyBorder="1" applyAlignment="1">
      <alignment horizontal="center" vertical="center"/>
    </xf>
    <xf numFmtId="0" fontId="21" fillId="4" borderId="19" xfId="0" applyFont="1" applyFill="1" applyBorder="1" applyAlignment="1">
      <alignment horizontal="center" vertical="center"/>
    </xf>
    <xf numFmtId="9" fontId="1" fillId="2" borderId="22" xfId="0" applyNumberFormat="1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/>
    </xf>
    <xf numFmtId="0" fontId="21" fillId="7" borderId="19" xfId="0" applyFont="1" applyFill="1" applyBorder="1" applyAlignment="1">
      <alignment horizontal="center" vertical="center"/>
    </xf>
    <xf numFmtId="9" fontId="7" fillId="27" borderId="42" xfId="0" applyNumberFormat="1" applyFont="1" applyFill="1" applyBorder="1" applyAlignment="1">
      <alignment horizontal="center"/>
    </xf>
    <xf numFmtId="9" fontId="7" fillId="27" borderId="43" xfId="0" applyNumberFormat="1" applyFont="1" applyFill="1" applyBorder="1" applyAlignment="1">
      <alignment horizontal="center"/>
    </xf>
    <xf numFmtId="9" fontId="7" fillId="27" borderId="44" xfId="0" applyNumberFormat="1" applyFont="1" applyFill="1" applyBorder="1" applyAlignment="1">
      <alignment horizontal="center"/>
    </xf>
    <xf numFmtId="0" fontId="22" fillId="7" borderId="18" xfId="0" applyFont="1" applyFill="1" applyBorder="1" applyAlignment="1">
      <alignment horizontal="center" vertical="center"/>
    </xf>
    <xf numFmtId="0" fontId="22" fillId="19" borderId="18" xfId="0" applyFont="1" applyFill="1" applyBorder="1" applyAlignment="1">
      <alignment horizontal="center" vertical="center"/>
    </xf>
    <xf numFmtId="0" fontId="21" fillId="19" borderId="19" xfId="0" applyFont="1" applyFill="1" applyBorder="1" applyAlignment="1">
      <alignment horizontal="center" vertical="center"/>
    </xf>
    <xf numFmtId="0" fontId="22" fillId="11" borderId="18" xfId="0" applyFont="1" applyFill="1" applyBorder="1" applyAlignment="1">
      <alignment horizontal="center" vertical="center"/>
    </xf>
    <xf numFmtId="0" fontId="22" fillId="9" borderId="18" xfId="0" applyFont="1" applyFill="1" applyBorder="1" applyAlignment="1">
      <alignment horizontal="center" vertical="center"/>
    </xf>
    <xf numFmtId="0" fontId="21" fillId="9" borderId="19" xfId="0" applyFont="1" applyFill="1" applyBorder="1" applyAlignment="1">
      <alignment horizontal="center" vertical="center"/>
    </xf>
    <xf numFmtId="0" fontId="21" fillId="18" borderId="19" xfId="0" applyFont="1" applyFill="1" applyBorder="1" applyAlignment="1">
      <alignment horizontal="center" vertical="center"/>
    </xf>
    <xf numFmtId="0" fontId="21" fillId="11" borderId="19" xfId="0" applyFont="1" applyFill="1" applyBorder="1" applyAlignment="1">
      <alignment horizontal="center" vertical="center"/>
    </xf>
    <xf numFmtId="9" fontId="7" fillId="27" borderId="45" xfId="0" applyNumberFormat="1" applyFont="1" applyFill="1" applyBorder="1" applyAlignment="1">
      <alignment horizontal="center"/>
    </xf>
    <xf numFmtId="9" fontId="7" fillId="27" borderId="46" xfId="0" applyNumberFormat="1" applyFont="1" applyFill="1" applyBorder="1" applyAlignment="1">
      <alignment horizontal="center"/>
    </xf>
    <xf numFmtId="9" fontId="7" fillId="27" borderId="47" xfId="0" applyNumberFormat="1" applyFont="1" applyFill="1" applyBorder="1" applyAlignment="1">
      <alignment horizontal="center"/>
    </xf>
    <xf numFmtId="9" fontId="1" fillId="2" borderId="23" xfId="0" applyNumberFormat="1" applyFont="1" applyFill="1" applyBorder="1" applyAlignment="1">
      <alignment horizontal="center"/>
    </xf>
    <xf numFmtId="9" fontId="1" fillId="2" borderId="24" xfId="0" applyNumberFormat="1" applyFont="1" applyFill="1" applyBorder="1" applyAlignment="1">
      <alignment horizontal="center"/>
    </xf>
    <xf numFmtId="9" fontId="1" fillId="2" borderId="25" xfId="0" applyNumberFormat="1" applyFont="1" applyFill="1" applyBorder="1" applyAlignment="1">
      <alignment horizontal="center"/>
    </xf>
    <xf numFmtId="0" fontId="21" fillId="11" borderId="11" xfId="0" applyFont="1" applyFill="1" applyBorder="1" applyAlignment="1">
      <alignment horizontal="center" vertical="center"/>
    </xf>
    <xf numFmtId="0" fontId="22" fillId="11" borderId="10" xfId="0" applyFont="1" applyFill="1" applyBorder="1" applyAlignment="1">
      <alignment horizontal="center" vertical="center"/>
    </xf>
    <xf numFmtId="0" fontId="21" fillId="18" borderId="11" xfId="0" applyFont="1" applyFill="1" applyBorder="1" applyAlignment="1">
      <alignment horizontal="center" vertical="center"/>
    </xf>
    <xf numFmtId="0" fontId="22" fillId="18" borderId="10" xfId="0" applyFont="1" applyFill="1" applyBorder="1" applyAlignment="1">
      <alignment horizontal="center" vertical="center"/>
    </xf>
    <xf numFmtId="0" fontId="1" fillId="22" borderId="5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textRotation="45"/>
    </xf>
    <xf numFmtId="0" fontId="1" fillId="15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5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7" borderId="36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7" borderId="3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/>
    </xf>
    <xf numFmtId="0" fontId="1" fillId="7" borderId="35" xfId="0" applyFont="1" applyFill="1" applyBorder="1" applyAlignment="1">
      <alignment horizontal="center"/>
    </xf>
    <xf numFmtId="0" fontId="23" fillId="4" borderId="9" xfId="0" applyFont="1" applyFill="1" applyBorder="1" applyAlignment="1">
      <alignment horizontal="center" vertical="distributed" wrapText="1"/>
    </xf>
    <xf numFmtId="0" fontId="23" fillId="4" borderId="10" xfId="0" applyFont="1" applyFill="1" applyBorder="1" applyAlignment="1">
      <alignment horizontal="center" vertical="distributed" wrapText="1"/>
    </xf>
    <xf numFmtId="0" fontId="23" fillId="4" borderId="11" xfId="0" applyFont="1" applyFill="1" applyBorder="1" applyAlignment="1">
      <alignment horizontal="center" vertical="distributed" wrapText="1"/>
    </xf>
    <xf numFmtId="0" fontId="23" fillId="4" borderId="17" xfId="0" applyFont="1" applyFill="1" applyBorder="1" applyAlignment="1">
      <alignment horizontal="center" vertical="distributed" wrapText="1"/>
    </xf>
    <xf numFmtId="0" fontId="23" fillId="4" borderId="18" xfId="0" applyFont="1" applyFill="1" applyBorder="1" applyAlignment="1">
      <alignment horizontal="center" vertical="distributed" wrapText="1"/>
    </xf>
    <xf numFmtId="0" fontId="23" fillId="4" borderId="19" xfId="0" applyFont="1" applyFill="1" applyBorder="1" applyAlignment="1">
      <alignment horizontal="center" vertical="distributed" wrapText="1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5" borderId="20" xfId="0" applyFont="1" applyFill="1" applyBorder="1"/>
    <xf numFmtId="0" fontId="1" fillId="5" borderId="21" xfId="0" applyFont="1" applyFill="1" applyBorder="1"/>
    <xf numFmtId="0" fontId="1" fillId="5" borderId="22" xfId="0" applyFont="1" applyFill="1" applyBorder="1"/>
    <xf numFmtId="0" fontId="1" fillId="5" borderId="23" xfId="0" applyFont="1" applyFill="1" applyBorder="1"/>
    <xf numFmtId="0" fontId="1" fillId="5" borderId="24" xfId="0" applyFont="1" applyFill="1" applyBorder="1"/>
    <xf numFmtId="0" fontId="1" fillId="5" borderId="25" xfId="0" applyFont="1" applyFill="1" applyBorder="1"/>
    <xf numFmtId="0" fontId="23" fillId="7" borderId="17" xfId="0" applyFont="1" applyFill="1" applyBorder="1" applyAlignment="1">
      <alignment horizontal="center" vertical="center" wrapText="1"/>
    </xf>
    <xf numFmtId="0" fontId="23" fillId="7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/>
    <xf numFmtId="0" fontId="28" fillId="7" borderId="48" xfId="0" applyFont="1" applyFill="1" applyBorder="1"/>
    <xf numFmtId="0" fontId="28" fillId="7" borderId="49" xfId="0" applyFont="1" applyFill="1" applyBorder="1"/>
    <xf numFmtId="0" fontId="28" fillId="7" borderId="50" xfId="0" applyFont="1" applyFill="1" applyBorder="1"/>
    <xf numFmtId="0" fontId="1" fillId="5" borderId="20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28" fillId="19" borderId="48" xfId="0" applyFont="1" applyFill="1" applyBorder="1"/>
    <xf numFmtId="0" fontId="28" fillId="19" borderId="49" xfId="0" applyFont="1" applyFill="1" applyBorder="1"/>
    <xf numFmtId="0" fontId="28" fillId="19" borderId="50" xfId="0" applyFont="1" applyFill="1" applyBorder="1"/>
    <xf numFmtId="0" fontId="1" fillId="21" borderId="20" xfId="0" applyFont="1" applyFill="1" applyBorder="1" applyAlignment="1">
      <alignment horizontal="center"/>
    </xf>
    <xf numFmtId="0" fontId="1" fillId="21" borderId="21" xfId="0" applyFont="1" applyFill="1" applyBorder="1" applyAlignment="1">
      <alignment horizontal="center"/>
    </xf>
    <xf numFmtId="0" fontId="1" fillId="21" borderId="22" xfId="0" applyFont="1" applyFill="1" applyBorder="1"/>
    <xf numFmtId="0" fontId="1" fillId="21" borderId="23" xfId="0" applyFont="1" applyFill="1" applyBorder="1" applyAlignment="1">
      <alignment horizontal="center"/>
    </xf>
    <xf numFmtId="0" fontId="1" fillId="21" borderId="24" xfId="0" applyFont="1" applyFill="1" applyBorder="1" applyAlignment="1">
      <alignment horizontal="center"/>
    </xf>
    <xf numFmtId="0" fontId="1" fillId="21" borderId="25" xfId="0" applyFont="1" applyFill="1" applyBorder="1"/>
    <xf numFmtId="0" fontId="28" fillId="9" borderId="50" xfId="0" applyFont="1" applyFill="1" applyBorder="1"/>
    <xf numFmtId="0" fontId="1" fillId="12" borderId="20" xfId="0" applyFont="1" applyFill="1" applyBorder="1"/>
    <xf numFmtId="0" fontId="1" fillId="12" borderId="21" xfId="0" applyFont="1" applyFill="1" applyBorder="1"/>
    <xf numFmtId="0" fontId="1" fillId="12" borderId="22" xfId="0" applyFont="1" applyFill="1" applyBorder="1"/>
    <xf numFmtId="0" fontId="1" fillId="12" borderId="23" xfId="0" applyFont="1" applyFill="1" applyBorder="1"/>
    <xf numFmtId="0" fontId="1" fillId="12" borderId="24" xfId="0" applyFont="1" applyFill="1" applyBorder="1"/>
    <xf numFmtId="0" fontId="1" fillId="12" borderId="25" xfId="0" applyFont="1" applyFill="1" applyBorder="1"/>
    <xf numFmtId="0" fontId="28" fillId="11" borderId="48" xfId="0" applyFont="1" applyFill="1" applyBorder="1"/>
    <xf numFmtId="0" fontId="28" fillId="11" borderId="49" xfId="0" applyFont="1" applyFill="1" applyBorder="1"/>
    <xf numFmtId="0" fontId="28" fillId="11" borderId="50" xfId="0" applyFont="1" applyFill="1" applyBorder="1"/>
    <xf numFmtId="0" fontId="1" fillId="13" borderId="20" xfId="0" applyFont="1" applyFill="1" applyBorder="1"/>
    <xf numFmtId="0" fontId="1" fillId="13" borderId="21" xfId="0" applyFont="1" applyFill="1" applyBorder="1"/>
    <xf numFmtId="0" fontId="1" fillId="13" borderId="22" xfId="0" applyFont="1" applyFill="1" applyBorder="1"/>
    <xf numFmtId="0" fontId="1" fillId="13" borderId="23" xfId="0" applyFont="1" applyFill="1" applyBorder="1"/>
    <xf numFmtId="0" fontId="1" fillId="13" borderId="24" xfId="0" applyFont="1" applyFill="1" applyBorder="1"/>
    <xf numFmtId="0" fontId="1" fillId="13" borderId="25" xfId="0" applyFont="1" applyFill="1" applyBorder="1"/>
    <xf numFmtId="0" fontId="28" fillId="18" borderId="19" xfId="0" applyFont="1" applyFill="1" applyBorder="1"/>
    <xf numFmtId="0" fontId="1" fillId="22" borderId="20" xfId="0" applyFont="1" applyFill="1" applyBorder="1"/>
    <xf numFmtId="0" fontId="1" fillId="22" borderId="21" xfId="0" applyFont="1" applyFill="1" applyBorder="1"/>
    <xf numFmtId="0" fontId="1" fillId="22" borderId="22" xfId="0" applyFont="1" applyFill="1" applyBorder="1"/>
    <xf numFmtId="0" fontId="1" fillId="22" borderId="23" xfId="0" applyFont="1" applyFill="1" applyBorder="1"/>
    <xf numFmtId="0" fontId="1" fillId="22" borderId="24" xfId="0" applyFont="1" applyFill="1" applyBorder="1"/>
    <xf numFmtId="0" fontId="1" fillId="22" borderId="25" xfId="0" applyFont="1" applyFill="1" applyBorder="1"/>
    <xf numFmtId="0" fontId="1" fillId="21" borderId="21" xfId="0" applyFont="1" applyFill="1" applyBorder="1"/>
    <xf numFmtId="0" fontId="1" fillId="9" borderId="19" xfId="0" applyFont="1" applyFill="1" applyBorder="1"/>
    <xf numFmtId="0" fontId="1" fillId="19" borderId="48" xfId="0" applyFont="1" applyFill="1" applyBorder="1"/>
    <xf numFmtId="0" fontId="1" fillId="19" borderId="49" xfId="0" applyFont="1" applyFill="1" applyBorder="1"/>
    <xf numFmtId="0" fontId="1" fillId="19" borderId="50" xfId="0" applyFont="1" applyFill="1" applyBorder="1"/>
    <xf numFmtId="0" fontId="1" fillId="21" borderId="20" xfId="0" applyFont="1" applyFill="1" applyBorder="1"/>
    <xf numFmtId="0" fontId="1" fillId="21" borderId="23" xfId="0" applyFont="1" applyFill="1" applyBorder="1"/>
    <xf numFmtId="0" fontId="1" fillId="21" borderId="24" xfId="0" applyFont="1" applyFill="1" applyBorder="1"/>
    <xf numFmtId="0" fontId="1" fillId="7" borderId="48" xfId="0" applyFont="1" applyFill="1" applyBorder="1"/>
    <xf numFmtId="0" fontId="1" fillId="7" borderId="49" xfId="0" applyFont="1" applyFill="1" applyBorder="1"/>
    <xf numFmtId="0" fontId="1" fillId="7" borderId="50" xfId="0" applyFont="1" applyFill="1" applyBorder="1"/>
    <xf numFmtId="0" fontId="1" fillId="2" borderId="21" xfId="0" applyFont="1" applyFill="1" applyBorder="1"/>
    <xf numFmtId="0" fontId="1" fillId="11" borderId="48" xfId="0" applyFont="1" applyFill="1" applyBorder="1"/>
    <xf numFmtId="0" fontId="1" fillId="11" borderId="49" xfId="0" applyFont="1" applyFill="1" applyBorder="1"/>
    <xf numFmtId="0" fontId="1" fillId="11" borderId="50" xfId="0" applyFont="1" applyFill="1" applyBorder="1"/>
    <xf numFmtId="0" fontId="1" fillId="2" borderId="22" xfId="0" applyFont="1" applyFill="1" applyBorder="1" applyAlignment="1">
      <alignment horizontal="left" vertical="center"/>
    </xf>
    <xf numFmtId="0" fontId="1" fillId="11" borderId="17" xfId="0" applyFont="1" applyFill="1" applyBorder="1"/>
    <xf numFmtId="0" fontId="1" fillId="11" borderId="18" xfId="0" applyFont="1" applyFill="1" applyBorder="1"/>
    <xf numFmtId="0" fontId="1" fillId="11" borderId="19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23" fillId="7" borderId="19" xfId="0" applyFont="1" applyFill="1" applyBorder="1" applyAlignment="1">
      <alignment horizontal="center" vertical="center"/>
    </xf>
    <xf numFmtId="165" fontId="29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9" fontId="29" fillId="0" borderId="0" xfId="2" applyFont="1" applyAlignment="1">
      <alignment horizontal="center"/>
    </xf>
    <xf numFmtId="167" fontId="29" fillId="0" borderId="0" xfId="0" applyNumberFormat="1" applyFont="1" applyAlignment="1">
      <alignment horizontal="center"/>
    </xf>
    <xf numFmtId="168" fontId="29" fillId="0" borderId="0" xfId="0" applyNumberFormat="1" applyFont="1" applyAlignment="1">
      <alignment horizontal="center"/>
    </xf>
    <xf numFmtId="0" fontId="1" fillId="2" borderId="41" xfId="0" applyFont="1" applyFill="1" applyBorder="1" applyAlignment="1">
      <alignment horizontal="center" vertical="center"/>
    </xf>
    <xf numFmtId="169" fontId="1" fillId="5" borderId="12" xfId="0" applyNumberFormat="1" applyFont="1" applyFill="1" applyBorder="1" applyAlignment="1">
      <alignment horizontal="center" vertical="center"/>
    </xf>
    <xf numFmtId="169" fontId="1" fillId="5" borderId="14" xfId="0" applyNumberFormat="1" applyFont="1" applyFill="1" applyBorder="1" applyAlignment="1">
      <alignment horizontal="center" vertical="center"/>
    </xf>
    <xf numFmtId="169" fontId="1" fillId="2" borderId="12" xfId="0" applyNumberFormat="1" applyFont="1" applyFill="1" applyBorder="1" applyAlignment="1">
      <alignment horizontal="center" vertical="center"/>
    </xf>
    <xf numFmtId="169" fontId="1" fillId="2" borderId="14" xfId="0" applyNumberFormat="1" applyFont="1" applyFill="1" applyBorder="1" applyAlignment="1">
      <alignment horizontal="center" vertical="center"/>
    </xf>
    <xf numFmtId="168" fontId="1" fillId="2" borderId="7" xfId="0" applyNumberFormat="1" applyFont="1" applyFill="1" applyBorder="1" applyAlignment="1">
      <alignment horizontal="center" vertical="center"/>
    </xf>
    <xf numFmtId="168" fontId="1" fillId="2" borderId="8" xfId="0" applyNumberFormat="1" applyFont="1" applyFill="1" applyBorder="1" applyAlignment="1">
      <alignment horizontal="center" vertical="center"/>
    </xf>
    <xf numFmtId="168" fontId="1" fillId="5" borderId="7" xfId="0" applyNumberFormat="1" applyFont="1" applyFill="1" applyBorder="1" applyAlignment="1">
      <alignment horizontal="center" vertical="center"/>
    </xf>
    <xf numFmtId="168" fontId="1" fillId="5" borderId="8" xfId="0" applyNumberFormat="1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30" fillId="4" borderId="36" xfId="0" applyFont="1" applyFill="1" applyBorder="1" applyAlignment="1">
      <alignment horizontal="center" vertical="center"/>
    </xf>
    <xf numFmtId="0" fontId="30" fillId="4" borderId="35" xfId="0" applyFont="1" applyFill="1" applyBorder="1" applyAlignment="1">
      <alignment horizontal="center" vertical="center"/>
    </xf>
    <xf numFmtId="0" fontId="30" fillId="4" borderId="37" xfId="0" applyFont="1" applyFill="1" applyBorder="1" applyAlignment="1">
      <alignment horizontal="center" vertical="center"/>
    </xf>
    <xf numFmtId="166" fontId="1" fillId="2" borderId="7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25" fillId="5" borderId="21" xfId="0" applyFont="1" applyFill="1" applyBorder="1" applyAlignment="1">
      <alignment horizontal="center"/>
    </xf>
    <xf numFmtId="170" fontId="1" fillId="2" borderId="1" xfId="0" applyNumberFormat="1" applyFont="1" applyFill="1" applyBorder="1" applyAlignment="1">
      <alignment horizontal="center" vertical="center"/>
    </xf>
    <xf numFmtId="170" fontId="1" fillId="2" borderId="15" xfId="0" applyNumberFormat="1" applyFont="1" applyFill="1" applyBorder="1" applyAlignment="1">
      <alignment horizontal="center" vertical="center"/>
    </xf>
    <xf numFmtId="170" fontId="1" fillId="5" borderId="1" xfId="0" applyNumberFormat="1" applyFont="1" applyFill="1" applyBorder="1" applyAlignment="1">
      <alignment horizontal="center" vertical="center"/>
    </xf>
    <xf numFmtId="170" fontId="1" fillId="5" borderId="15" xfId="0" applyNumberFormat="1" applyFont="1" applyFill="1" applyBorder="1" applyAlignment="1">
      <alignment horizontal="center" vertical="center"/>
    </xf>
    <xf numFmtId="171" fontId="7" fillId="27" borderId="43" xfId="0" applyNumberFormat="1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25" fillId="5" borderId="21" xfId="0" applyFont="1" applyFill="1" applyBorder="1" applyAlignment="1">
      <alignment horizontal="center" vertical="center"/>
    </xf>
    <xf numFmtId="0" fontId="1" fillId="28" borderId="1" xfId="0" applyFont="1" applyFill="1" applyBorder="1"/>
    <xf numFmtId="169" fontId="1" fillId="5" borderId="12" xfId="0" applyNumberFormat="1" applyFont="1" applyFill="1" applyBorder="1" applyAlignment="1">
      <alignment horizontal="center"/>
    </xf>
    <xf numFmtId="169" fontId="1" fillId="5" borderId="14" xfId="0" applyNumberFormat="1" applyFont="1" applyFill="1" applyBorder="1" applyAlignment="1">
      <alignment horizontal="center"/>
    </xf>
    <xf numFmtId="168" fontId="1" fillId="5" borderId="7" xfId="0" applyNumberFormat="1" applyFont="1" applyFill="1" applyBorder="1" applyAlignment="1">
      <alignment horizontal="center"/>
    </xf>
    <xf numFmtId="170" fontId="1" fillId="5" borderId="1" xfId="0" applyNumberFormat="1" applyFont="1" applyFill="1" applyBorder="1" applyAlignment="1">
      <alignment horizontal="center"/>
    </xf>
    <xf numFmtId="170" fontId="1" fillId="5" borderId="15" xfId="0" applyNumberFormat="1" applyFont="1" applyFill="1" applyBorder="1" applyAlignment="1">
      <alignment horizontal="center"/>
    </xf>
    <xf numFmtId="170" fontId="1" fillId="21" borderId="1" xfId="0" applyNumberFormat="1" applyFont="1" applyFill="1" applyBorder="1"/>
    <xf numFmtId="170" fontId="1" fillId="21" borderId="15" xfId="0" applyNumberFormat="1" applyFont="1" applyFill="1" applyBorder="1"/>
    <xf numFmtId="170" fontId="1" fillId="12" borderId="1" xfId="0" applyNumberFormat="1" applyFont="1" applyFill="1" applyBorder="1"/>
    <xf numFmtId="170" fontId="1" fillId="12" borderId="15" xfId="0" applyNumberFormat="1" applyFont="1" applyFill="1" applyBorder="1"/>
    <xf numFmtId="170" fontId="1" fillId="13" borderId="1" xfId="0" applyNumberFormat="1" applyFont="1" applyFill="1" applyBorder="1"/>
    <xf numFmtId="170" fontId="1" fillId="13" borderId="15" xfId="0" applyNumberFormat="1" applyFont="1" applyFill="1" applyBorder="1"/>
    <xf numFmtId="170" fontId="1" fillId="22" borderId="1" xfId="0" applyNumberFormat="1" applyFont="1" applyFill="1" applyBorder="1"/>
    <xf numFmtId="170" fontId="1" fillId="22" borderId="15" xfId="0" applyNumberFormat="1" applyFont="1" applyFill="1" applyBorder="1"/>
    <xf numFmtId="170" fontId="1" fillId="2" borderId="4" xfId="0" applyNumberFormat="1" applyFont="1" applyFill="1" applyBorder="1" applyAlignment="1">
      <alignment horizontal="center" vertical="center"/>
    </xf>
    <xf numFmtId="170" fontId="1" fillId="5" borderId="15" xfId="0" applyNumberFormat="1" applyFont="1" applyFill="1" applyBorder="1"/>
    <xf numFmtId="170" fontId="1" fillId="2" borderId="7" xfId="0" applyNumberFormat="1" applyFont="1" applyFill="1" applyBorder="1" applyAlignment="1">
      <alignment horizontal="center" vertical="center"/>
    </xf>
    <xf numFmtId="170" fontId="1" fillId="2" borderId="8" xfId="0" applyNumberFormat="1" applyFont="1" applyFill="1" applyBorder="1" applyAlignment="1">
      <alignment horizontal="center" vertical="center"/>
    </xf>
    <xf numFmtId="168" fontId="1" fillId="5" borderId="7" xfId="0" applyNumberFormat="1" applyFont="1" applyFill="1" applyBorder="1"/>
    <xf numFmtId="168" fontId="1" fillId="5" borderId="8" xfId="0" applyNumberFormat="1" applyFont="1" applyFill="1" applyBorder="1"/>
    <xf numFmtId="168" fontId="1" fillId="12" borderId="7" xfId="0" applyNumberFormat="1" applyFont="1" applyFill="1" applyBorder="1"/>
    <xf numFmtId="168" fontId="1" fillId="12" borderId="8" xfId="0" applyNumberFormat="1" applyFont="1" applyFill="1" applyBorder="1"/>
    <xf numFmtId="168" fontId="1" fillId="13" borderId="7" xfId="0" applyNumberFormat="1" applyFont="1" applyFill="1" applyBorder="1"/>
    <xf numFmtId="168" fontId="1" fillId="13" borderId="8" xfId="0" applyNumberFormat="1" applyFont="1" applyFill="1" applyBorder="1"/>
    <xf numFmtId="168" fontId="1" fillId="22" borderId="7" xfId="0" applyNumberFormat="1" applyFont="1" applyFill="1" applyBorder="1"/>
    <xf numFmtId="168" fontId="1" fillId="22" borderId="8" xfId="0" applyNumberFormat="1" applyFont="1" applyFill="1" applyBorder="1"/>
    <xf numFmtId="168" fontId="1" fillId="21" borderId="7" xfId="0" applyNumberFormat="1" applyFont="1" applyFill="1" applyBorder="1"/>
    <xf numFmtId="168" fontId="1" fillId="21" borderId="8" xfId="0" applyNumberFormat="1" applyFont="1" applyFill="1" applyBorder="1"/>
    <xf numFmtId="168" fontId="1" fillId="5" borderId="8" xfId="0" applyNumberFormat="1" applyFont="1" applyFill="1" applyBorder="1" applyAlignment="1">
      <alignment horizontal="center"/>
    </xf>
    <xf numFmtId="168" fontId="1" fillId="2" borderId="7" xfId="0" applyNumberFormat="1" applyFont="1" applyFill="1" applyBorder="1" applyAlignment="1">
      <alignment horizontal="center"/>
    </xf>
    <xf numFmtId="168" fontId="1" fillId="2" borderId="40" xfId="0" applyNumberFormat="1" applyFont="1" applyFill="1" applyBorder="1" applyAlignment="1">
      <alignment horizontal="center"/>
    </xf>
    <xf numFmtId="166" fontId="1" fillId="13" borderId="7" xfId="0" applyNumberFormat="1" applyFont="1" applyFill="1" applyBorder="1"/>
    <xf numFmtId="166" fontId="1" fillId="13" borderId="8" xfId="0" applyNumberFormat="1" applyFont="1" applyFill="1" applyBorder="1"/>
    <xf numFmtId="166" fontId="1" fillId="12" borderId="7" xfId="0" applyNumberFormat="1" applyFont="1" applyFill="1" applyBorder="1"/>
    <xf numFmtId="166" fontId="1" fillId="12" borderId="8" xfId="0" applyNumberFormat="1" applyFont="1" applyFill="1" applyBorder="1"/>
    <xf numFmtId="166" fontId="1" fillId="21" borderId="7" xfId="0" applyNumberFormat="1" applyFont="1" applyFill="1" applyBorder="1"/>
    <xf numFmtId="166" fontId="1" fillId="21" borderId="8" xfId="0" applyNumberFormat="1" applyFont="1" applyFill="1" applyBorder="1"/>
    <xf numFmtId="166" fontId="1" fillId="2" borderId="7" xfId="0" applyNumberFormat="1" applyFont="1" applyFill="1" applyBorder="1" applyAlignment="1">
      <alignment horizontal="center"/>
    </xf>
    <xf numFmtId="166" fontId="1" fillId="2" borderId="40" xfId="0" applyNumberFormat="1" applyFont="1" applyFill="1" applyBorder="1" applyAlignment="1">
      <alignment horizontal="center"/>
    </xf>
    <xf numFmtId="0" fontId="25" fillId="5" borderId="20" xfId="0" applyFont="1" applyFill="1" applyBorder="1" applyAlignment="1">
      <alignment horizontal="center" vertical="center"/>
    </xf>
    <xf numFmtId="170" fontId="29" fillId="0" borderId="0" xfId="0" applyNumberFormat="1" applyFont="1" applyAlignment="1">
      <alignment horizontal="center"/>
    </xf>
    <xf numFmtId="168" fontId="24" fillId="2" borderId="7" xfId="0" applyNumberFormat="1" applyFont="1" applyFill="1" applyBorder="1" applyAlignment="1">
      <alignment horizontal="center" vertical="center"/>
    </xf>
    <xf numFmtId="170" fontId="24" fillId="2" borderId="1" xfId="0" applyNumberFormat="1" applyFont="1" applyFill="1" applyBorder="1" applyAlignment="1">
      <alignment horizontal="center" vertical="center"/>
    </xf>
    <xf numFmtId="166" fontId="24" fillId="5" borderId="7" xfId="0" applyNumberFormat="1" applyFont="1" applyFill="1" applyBorder="1" applyAlignment="1">
      <alignment horizontal="center" vertical="center"/>
    </xf>
    <xf numFmtId="166" fontId="24" fillId="5" borderId="7" xfId="0" applyNumberFormat="1" applyFont="1" applyFill="1" applyBorder="1" applyAlignment="1">
      <alignment horizontal="center"/>
    </xf>
    <xf numFmtId="166" fontId="24" fillId="5" borderId="8" xfId="0" applyNumberFormat="1" applyFont="1" applyFill="1" applyBorder="1" applyAlignment="1">
      <alignment horizontal="center" vertical="center"/>
    </xf>
    <xf numFmtId="166" fontId="24" fillId="5" borderId="8" xfId="0" applyNumberFormat="1" applyFont="1" applyFill="1" applyBorder="1"/>
    <xf numFmtId="166" fontId="24" fillId="22" borderId="7" xfId="0" applyNumberFormat="1" applyFont="1" applyFill="1" applyBorder="1"/>
    <xf numFmtId="166" fontId="24" fillId="22" borderId="8" xfId="0" applyNumberFormat="1" applyFont="1" applyFill="1" applyBorder="1"/>
    <xf numFmtId="170" fontId="24" fillId="2" borderId="7" xfId="0" applyNumberFormat="1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6" xfId="0" applyNumberFormat="1" applyFont="1" applyFill="1" applyBorder="1" applyAlignment="1">
      <alignment horizontal="center"/>
    </xf>
    <xf numFmtId="0" fontId="1" fillId="8" borderId="51" xfId="0" applyFont="1" applyFill="1" applyBorder="1" applyAlignment="1">
      <alignment horizontal="center" vertical="center"/>
    </xf>
    <xf numFmtId="0" fontId="1" fillId="8" borderId="51" xfId="0" applyFont="1" applyFill="1" applyBorder="1"/>
    <xf numFmtId="170" fontId="1" fillId="2" borderId="12" xfId="0" applyNumberFormat="1" applyFont="1" applyFill="1" applyBorder="1" applyAlignment="1">
      <alignment horizontal="center" vertical="center"/>
    </xf>
    <xf numFmtId="170" fontId="1" fillId="2" borderId="14" xfId="0" applyNumberFormat="1" applyFont="1" applyFill="1" applyBorder="1" applyAlignment="1">
      <alignment horizontal="center" vertical="center"/>
    </xf>
    <xf numFmtId="170" fontId="24" fillId="5" borderId="1" xfId="0" applyNumberFormat="1" applyFont="1" applyFill="1" applyBorder="1" applyAlignment="1">
      <alignment horizontal="center" vertical="center"/>
    </xf>
    <xf numFmtId="170" fontId="24" fillId="5" borderId="15" xfId="0" applyNumberFormat="1" applyFont="1" applyFill="1" applyBorder="1" applyAlignment="1">
      <alignment horizontal="center" vertical="center"/>
    </xf>
    <xf numFmtId="170" fontId="24" fillId="22" borderId="1" xfId="0" applyNumberFormat="1" applyFont="1" applyFill="1" applyBorder="1"/>
    <xf numFmtId="170" fontId="24" fillId="22" borderId="15" xfId="0" applyNumberFormat="1" applyFont="1" applyFill="1" applyBorder="1"/>
    <xf numFmtId="164" fontId="1" fillId="5" borderId="13" xfId="0" applyNumberFormat="1" applyFont="1" applyFill="1" applyBorder="1" applyAlignment="1">
      <alignment horizontal="center"/>
    </xf>
    <xf numFmtId="164" fontId="1" fillId="5" borderId="16" xfId="0" applyNumberFormat="1" applyFont="1" applyFill="1" applyBorder="1" applyAlignment="1">
      <alignment horizontal="center"/>
    </xf>
    <xf numFmtId="164" fontId="1" fillId="21" borderId="13" xfId="0" applyNumberFormat="1" applyFont="1" applyFill="1" applyBorder="1" applyAlignment="1">
      <alignment horizontal="center"/>
    </xf>
    <xf numFmtId="164" fontId="1" fillId="21" borderId="16" xfId="0" applyNumberFormat="1" applyFont="1" applyFill="1" applyBorder="1" applyAlignment="1">
      <alignment horizontal="center"/>
    </xf>
    <xf numFmtId="164" fontId="1" fillId="12" borderId="13" xfId="0" applyNumberFormat="1" applyFont="1" applyFill="1" applyBorder="1" applyAlignment="1">
      <alignment horizontal="center"/>
    </xf>
    <xf numFmtId="164" fontId="1" fillId="12" borderId="16" xfId="0" applyNumberFormat="1" applyFont="1" applyFill="1" applyBorder="1" applyAlignment="1">
      <alignment horizontal="center"/>
    </xf>
    <xf numFmtId="164" fontId="1" fillId="13" borderId="13" xfId="0" applyNumberFormat="1" applyFont="1" applyFill="1" applyBorder="1" applyAlignment="1">
      <alignment horizontal="center"/>
    </xf>
    <xf numFmtId="164" fontId="1" fillId="13" borderId="16" xfId="0" applyNumberFormat="1" applyFont="1" applyFill="1" applyBorder="1" applyAlignment="1">
      <alignment horizontal="center"/>
    </xf>
    <xf numFmtId="164" fontId="1" fillId="22" borderId="13" xfId="0" applyNumberFormat="1" applyFont="1" applyFill="1" applyBorder="1" applyAlignment="1">
      <alignment horizontal="center"/>
    </xf>
    <xf numFmtId="164" fontId="1" fillId="22" borderId="16" xfId="0" applyNumberFormat="1" applyFont="1" applyFill="1" applyBorder="1" applyAlignment="1">
      <alignment horizontal="center"/>
    </xf>
    <xf numFmtId="164" fontId="31" fillId="5" borderId="13" xfId="0" applyNumberFormat="1" applyFont="1" applyFill="1" applyBorder="1" applyAlignment="1">
      <alignment horizontal="center"/>
    </xf>
    <xf numFmtId="170" fontId="24" fillId="5" borderId="1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 vertical="center"/>
    </xf>
    <xf numFmtId="164" fontId="1" fillId="13" borderId="1" xfId="0" applyNumberFormat="1" applyFont="1" applyFill="1" applyBorder="1" applyAlignment="1">
      <alignment horizontal="center"/>
    </xf>
    <xf numFmtId="164" fontId="1" fillId="13" borderId="1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70" fontId="1" fillId="2" borderId="1" xfId="0" applyNumberFormat="1" applyFont="1" applyFill="1" applyBorder="1" applyAlignment="1">
      <alignment horizontal="center"/>
    </xf>
    <xf numFmtId="170" fontId="1" fillId="2" borderId="4" xfId="0" applyNumberFormat="1" applyFont="1" applyFill="1" applyBorder="1" applyAlignment="1">
      <alignment horizontal="center"/>
    </xf>
    <xf numFmtId="0" fontId="1" fillId="7" borderId="37" xfId="0" applyFont="1" applyFill="1" applyBorder="1" applyAlignment="1">
      <alignment horizontal="center"/>
    </xf>
    <xf numFmtId="170" fontId="24" fillId="5" borderId="15" xfId="0" applyNumberFormat="1" applyFont="1" applyFill="1" applyBorder="1"/>
    <xf numFmtId="9" fontId="1" fillId="12" borderId="20" xfId="2" applyFont="1" applyFill="1" applyBorder="1" applyAlignment="1">
      <alignment horizontal="center" vertical="center"/>
    </xf>
    <xf numFmtId="9" fontId="1" fillId="12" borderId="21" xfId="2" applyFont="1" applyFill="1" applyBorder="1" applyAlignment="1">
      <alignment horizontal="center" vertical="center"/>
    </xf>
    <xf numFmtId="9" fontId="1" fillId="12" borderId="22" xfId="2" applyFont="1" applyFill="1" applyBorder="1" applyAlignment="1">
      <alignment horizontal="center" vertical="center"/>
    </xf>
    <xf numFmtId="9" fontId="1" fillId="12" borderId="23" xfId="2" applyFont="1" applyFill="1" applyBorder="1" applyAlignment="1">
      <alignment horizontal="center" vertical="center"/>
    </xf>
    <xf numFmtId="9" fontId="1" fillId="12" borderId="24" xfId="2" applyFont="1" applyFill="1" applyBorder="1" applyAlignment="1">
      <alignment horizontal="center" vertical="center"/>
    </xf>
    <xf numFmtId="9" fontId="1" fillId="12" borderId="25" xfId="2" applyFont="1" applyFill="1" applyBorder="1" applyAlignment="1">
      <alignment horizontal="center" vertical="center"/>
    </xf>
    <xf numFmtId="9" fontId="1" fillId="13" borderId="20" xfId="2" applyFont="1" applyFill="1" applyBorder="1" applyAlignment="1">
      <alignment horizontal="center" vertical="center"/>
    </xf>
    <xf numFmtId="9" fontId="1" fillId="13" borderId="21" xfId="2" applyFont="1" applyFill="1" applyBorder="1" applyAlignment="1">
      <alignment horizontal="center" vertical="center"/>
    </xf>
    <xf numFmtId="9" fontId="1" fillId="13" borderId="22" xfId="2" applyFont="1" applyFill="1" applyBorder="1" applyAlignment="1">
      <alignment horizontal="center" vertical="center"/>
    </xf>
    <xf numFmtId="9" fontId="1" fillId="13" borderId="23" xfId="2" applyFont="1" applyFill="1" applyBorder="1" applyAlignment="1">
      <alignment horizontal="center" vertical="center"/>
    </xf>
    <xf numFmtId="9" fontId="1" fillId="13" borderId="24" xfId="2" applyFont="1" applyFill="1" applyBorder="1" applyAlignment="1">
      <alignment horizontal="center" vertical="center"/>
    </xf>
    <xf numFmtId="9" fontId="1" fillId="13" borderId="25" xfId="2" applyFont="1" applyFill="1" applyBorder="1" applyAlignment="1">
      <alignment horizontal="center" vertical="center"/>
    </xf>
    <xf numFmtId="9" fontId="1" fillId="22" borderId="20" xfId="2" applyFont="1" applyFill="1" applyBorder="1" applyAlignment="1">
      <alignment horizontal="center" vertical="center"/>
    </xf>
    <xf numFmtId="9" fontId="1" fillId="22" borderId="21" xfId="2" applyFont="1" applyFill="1" applyBorder="1" applyAlignment="1">
      <alignment horizontal="center" vertical="center"/>
    </xf>
    <xf numFmtId="9" fontId="1" fillId="22" borderId="22" xfId="2" applyFont="1" applyFill="1" applyBorder="1" applyAlignment="1">
      <alignment horizontal="center" vertical="center"/>
    </xf>
    <xf numFmtId="9" fontId="1" fillId="22" borderId="23" xfId="2" applyFont="1" applyFill="1" applyBorder="1" applyAlignment="1">
      <alignment horizontal="center" vertical="center"/>
    </xf>
    <xf numFmtId="9" fontId="1" fillId="22" borderId="24" xfId="2" applyFont="1" applyFill="1" applyBorder="1" applyAlignment="1">
      <alignment horizontal="center" vertical="center"/>
    </xf>
    <xf numFmtId="9" fontId="1" fillId="22" borderId="25" xfId="2" applyFont="1" applyFill="1" applyBorder="1" applyAlignment="1">
      <alignment horizontal="center" vertical="center"/>
    </xf>
    <xf numFmtId="9" fontId="1" fillId="21" borderId="20" xfId="2" applyFont="1" applyFill="1" applyBorder="1" applyAlignment="1">
      <alignment horizontal="center" vertical="center"/>
    </xf>
    <xf numFmtId="9" fontId="1" fillId="21" borderId="21" xfId="2" applyFont="1" applyFill="1" applyBorder="1" applyAlignment="1">
      <alignment horizontal="center" vertical="center"/>
    </xf>
    <xf numFmtId="9" fontId="1" fillId="21" borderId="22" xfId="2" applyFont="1" applyFill="1" applyBorder="1" applyAlignment="1">
      <alignment horizontal="center" vertical="center"/>
    </xf>
    <xf numFmtId="9" fontId="1" fillId="21" borderId="23" xfId="2" applyFont="1" applyFill="1" applyBorder="1" applyAlignment="1">
      <alignment horizontal="center" vertical="center"/>
    </xf>
    <xf numFmtId="9" fontId="1" fillId="21" borderId="24" xfId="2" applyFont="1" applyFill="1" applyBorder="1" applyAlignment="1">
      <alignment horizontal="center" vertical="center"/>
    </xf>
    <xf numFmtId="9" fontId="1" fillId="21" borderId="25" xfId="2" applyFont="1" applyFill="1" applyBorder="1" applyAlignment="1">
      <alignment horizontal="center" vertical="center"/>
    </xf>
    <xf numFmtId="9" fontId="1" fillId="21" borderId="20" xfId="2" applyFont="1" applyFill="1" applyBorder="1" applyAlignment="1">
      <alignment horizontal="center"/>
    </xf>
    <xf numFmtId="9" fontId="1" fillId="21" borderId="21" xfId="2" applyFont="1" applyFill="1" applyBorder="1" applyAlignment="1">
      <alignment horizontal="center"/>
    </xf>
    <xf numFmtId="9" fontId="1" fillId="21" borderId="22" xfId="2" applyFont="1" applyFill="1" applyBorder="1" applyAlignment="1">
      <alignment horizontal="center"/>
    </xf>
    <xf numFmtId="9" fontId="1" fillId="21" borderId="23" xfId="2" applyFont="1" applyFill="1" applyBorder="1" applyAlignment="1">
      <alignment horizontal="center"/>
    </xf>
    <xf numFmtId="9" fontId="1" fillId="21" borderId="24" xfId="2" applyFont="1" applyFill="1" applyBorder="1" applyAlignment="1">
      <alignment horizontal="center"/>
    </xf>
    <xf numFmtId="9" fontId="1" fillId="21" borderId="25" xfId="2" applyFont="1" applyFill="1" applyBorder="1" applyAlignment="1">
      <alignment horizontal="center"/>
    </xf>
    <xf numFmtId="0" fontId="3" fillId="7" borderId="9" xfId="0" applyFont="1" applyFill="1" applyBorder="1"/>
    <xf numFmtId="0" fontId="3" fillId="7" borderId="37" xfId="0" applyFont="1" applyFill="1" applyBorder="1" applyAlignment="1">
      <alignment horizontal="center" vertical="center"/>
    </xf>
    <xf numFmtId="0" fontId="3" fillId="7" borderId="10" xfId="0" applyFont="1" applyFill="1" applyBorder="1"/>
    <xf numFmtId="0" fontId="1" fillId="6" borderId="12" xfId="0" applyFont="1" applyFill="1" applyBorder="1"/>
    <xf numFmtId="0" fontId="1" fillId="6" borderId="14" xfId="0" applyFont="1" applyFill="1" applyBorder="1"/>
    <xf numFmtId="0" fontId="3" fillId="4" borderId="9" xfId="0" applyFont="1" applyFill="1" applyBorder="1"/>
    <xf numFmtId="0" fontId="3" fillId="4" borderId="37" xfId="0" applyFont="1" applyFill="1" applyBorder="1" applyAlignment="1">
      <alignment horizontal="center" vertical="center"/>
    </xf>
    <xf numFmtId="0" fontId="3" fillId="4" borderId="10" xfId="0" applyFont="1" applyFill="1" applyBorder="1"/>
    <xf numFmtId="0" fontId="1" fillId="4" borderId="11" xfId="0" applyFont="1" applyFill="1" applyBorder="1" applyAlignment="1">
      <alignment horizontal="center" vertical="center"/>
    </xf>
    <xf numFmtId="0" fontId="1" fillId="3" borderId="12" xfId="0" applyFont="1" applyFill="1" applyBorder="1"/>
    <xf numFmtId="0" fontId="15" fillId="3" borderId="12" xfId="0" applyFont="1" applyFill="1" applyBorder="1"/>
    <xf numFmtId="0" fontId="1" fillId="3" borderId="14" xfId="0" applyFont="1" applyFill="1" applyBorder="1"/>
    <xf numFmtId="0" fontId="1" fillId="20" borderId="12" xfId="0" applyFont="1" applyFill="1" applyBorder="1"/>
    <xf numFmtId="0" fontId="4" fillId="20" borderId="12" xfId="0" applyFont="1" applyFill="1" applyBorder="1"/>
    <xf numFmtId="0" fontId="1" fillId="20" borderId="14" xfId="0" applyFont="1" applyFill="1" applyBorder="1"/>
    <xf numFmtId="0" fontId="1" fillId="21" borderId="15" xfId="0" applyFont="1" applyFill="1" applyBorder="1" applyAlignment="1">
      <alignment horizontal="center" vertical="center"/>
    </xf>
    <xf numFmtId="0" fontId="3" fillId="9" borderId="9" xfId="0" applyFont="1" applyFill="1" applyBorder="1"/>
    <xf numFmtId="0" fontId="3" fillId="9" borderId="37" xfId="0" applyFont="1" applyFill="1" applyBorder="1" applyAlignment="1">
      <alignment horizontal="center" vertical="center"/>
    </xf>
    <xf numFmtId="0" fontId="3" fillId="9" borderId="10" xfId="0" applyFont="1" applyFill="1" applyBorder="1"/>
    <xf numFmtId="0" fontId="1" fillId="10" borderId="12" xfId="0" applyFont="1" applyFill="1" applyBorder="1"/>
    <xf numFmtId="0" fontId="1" fillId="10" borderId="14" xfId="0" applyFont="1" applyFill="1" applyBorder="1"/>
    <xf numFmtId="0" fontId="1" fillId="12" borderId="15" xfId="0" applyFont="1" applyFill="1" applyBorder="1" applyAlignment="1">
      <alignment horizontal="center" vertical="center"/>
    </xf>
    <xf numFmtId="0" fontId="3" fillId="11" borderId="9" xfId="0" applyFont="1" applyFill="1" applyBorder="1"/>
    <xf numFmtId="0" fontId="3" fillId="11" borderId="37" xfId="0" applyFont="1" applyFill="1" applyBorder="1" applyAlignment="1">
      <alignment horizontal="center" vertical="center"/>
    </xf>
    <xf numFmtId="0" fontId="3" fillId="11" borderId="10" xfId="0" applyFont="1" applyFill="1" applyBorder="1"/>
    <xf numFmtId="0" fontId="1" fillId="14" borderId="12" xfId="0" applyFont="1" applyFill="1" applyBorder="1"/>
    <xf numFmtId="0" fontId="1" fillId="14" borderId="14" xfId="0" applyFont="1" applyFill="1" applyBorder="1"/>
    <xf numFmtId="0" fontId="1" fillId="13" borderId="26" xfId="0" applyFont="1" applyFill="1" applyBorder="1" applyAlignment="1">
      <alignment horizontal="center" vertical="center"/>
    </xf>
    <xf numFmtId="0" fontId="3" fillId="18" borderId="9" xfId="0" applyFont="1" applyFill="1" applyBorder="1"/>
    <xf numFmtId="0" fontId="3" fillId="18" borderId="37" xfId="0" applyFont="1" applyFill="1" applyBorder="1" applyAlignment="1">
      <alignment horizontal="center" vertical="center"/>
    </xf>
    <xf numFmtId="0" fontId="3" fillId="18" borderId="10" xfId="0" applyFont="1" applyFill="1" applyBorder="1"/>
    <xf numFmtId="0" fontId="1" fillId="17" borderId="12" xfId="0" applyFont="1" applyFill="1" applyBorder="1"/>
    <xf numFmtId="0" fontId="1" fillId="17" borderId="14" xfId="0" applyFont="1" applyFill="1" applyBorder="1"/>
    <xf numFmtId="0" fontId="1" fillId="22" borderId="15" xfId="0" applyFont="1" applyFill="1" applyBorder="1" applyAlignment="1">
      <alignment horizontal="center" vertical="center"/>
    </xf>
    <xf numFmtId="0" fontId="1" fillId="8" borderId="3" xfId="0" applyFont="1" applyFill="1" applyBorder="1"/>
    <xf numFmtId="0" fontId="1" fillId="8" borderId="53" xfId="0" applyFont="1" applyFill="1" applyBorder="1"/>
    <xf numFmtId="0" fontId="3" fillId="4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8" borderId="54" xfId="0" applyFont="1" applyFill="1" applyBorder="1"/>
    <xf numFmtId="0" fontId="3" fillId="19" borderId="9" xfId="0" applyFont="1" applyFill="1" applyBorder="1"/>
    <xf numFmtId="0" fontId="3" fillId="19" borderId="37" xfId="0" applyFont="1" applyFill="1" applyBorder="1" applyAlignment="1">
      <alignment horizontal="center" vertical="center"/>
    </xf>
    <xf numFmtId="0" fontId="3" fillId="19" borderId="10" xfId="0" applyFont="1" applyFill="1" applyBorder="1"/>
    <xf numFmtId="0" fontId="1" fillId="8" borderId="55" xfId="0" applyFont="1" applyFill="1" applyBorder="1"/>
    <xf numFmtId="0" fontId="1" fillId="8" borderId="52" xfId="0" applyFont="1" applyFill="1" applyBorder="1"/>
    <xf numFmtId="0" fontId="1" fillId="3" borderId="56" xfId="0" applyFont="1" applyFill="1" applyBorder="1"/>
    <xf numFmtId="0" fontId="1" fillId="2" borderId="26" xfId="0" applyFont="1" applyFill="1" applyBorder="1" applyAlignment="1">
      <alignment horizontal="center" vertical="center"/>
    </xf>
    <xf numFmtId="0" fontId="3" fillId="7" borderId="36" xfId="0" applyFont="1" applyFill="1" applyBorder="1"/>
    <xf numFmtId="0" fontId="3" fillId="7" borderId="37" xfId="0" applyFont="1" applyFill="1" applyBorder="1"/>
    <xf numFmtId="0" fontId="3" fillId="19" borderId="36" xfId="0" applyFont="1" applyFill="1" applyBorder="1"/>
    <xf numFmtId="0" fontId="3" fillId="19" borderId="37" xfId="0" applyFont="1" applyFill="1" applyBorder="1"/>
    <xf numFmtId="0" fontId="1" fillId="10" borderId="57" xfId="0" applyFont="1" applyFill="1" applyBorder="1"/>
    <xf numFmtId="0" fontId="1" fillId="10" borderId="56" xfId="0" applyFont="1" applyFill="1" applyBorder="1"/>
    <xf numFmtId="0" fontId="3" fillId="11" borderId="36" xfId="0" applyFont="1" applyFill="1" applyBorder="1"/>
    <xf numFmtId="0" fontId="3" fillId="11" borderId="37" xfId="0" applyFont="1" applyFill="1" applyBorder="1"/>
    <xf numFmtId="0" fontId="1" fillId="13" borderId="15" xfId="0" applyFont="1" applyFill="1" applyBorder="1" applyAlignment="1">
      <alignment horizontal="center" vertical="center"/>
    </xf>
    <xf numFmtId="0" fontId="1" fillId="17" borderId="56" xfId="0" applyFont="1" applyFill="1" applyBorder="1"/>
    <xf numFmtId="0" fontId="1" fillId="6" borderId="57" xfId="0" applyFont="1" applyFill="1" applyBorder="1"/>
    <xf numFmtId="0" fontId="1" fillId="6" borderId="56" xfId="0" applyFont="1" applyFill="1" applyBorder="1"/>
    <xf numFmtId="0" fontId="1" fillId="17" borderId="57" xfId="0" applyFont="1" applyFill="1" applyBorder="1"/>
    <xf numFmtId="0" fontId="3" fillId="4" borderId="36" xfId="0" applyFont="1" applyFill="1" applyBorder="1"/>
    <xf numFmtId="0" fontId="3" fillId="4" borderId="37" xfId="0" applyFont="1" applyFill="1" applyBorder="1"/>
    <xf numFmtId="0" fontId="1" fillId="3" borderId="57" xfId="0" applyFont="1" applyFill="1" applyBorder="1"/>
    <xf numFmtId="0" fontId="1" fillId="20" borderId="57" xfId="0" applyFont="1" applyFill="1" applyBorder="1"/>
    <xf numFmtId="0" fontId="1" fillId="20" borderId="56" xfId="0" applyFont="1" applyFill="1" applyBorder="1"/>
    <xf numFmtId="0" fontId="3" fillId="9" borderId="36" xfId="0" applyFont="1" applyFill="1" applyBorder="1"/>
    <xf numFmtId="0" fontId="3" fillId="9" borderId="37" xfId="0" applyFont="1" applyFill="1" applyBorder="1"/>
    <xf numFmtId="0" fontId="1" fillId="14" borderId="57" xfId="0" applyFont="1" applyFill="1" applyBorder="1"/>
    <xf numFmtId="0" fontId="1" fillId="14" borderId="56" xfId="0" applyFont="1" applyFill="1" applyBorder="1"/>
    <xf numFmtId="0" fontId="3" fillId="18" borderId="37" xfId="0" applyFont="1" applyFill="1" applyBorder="1"/>
    <xf numFmtId="0" fontId="1" fillId="17" borderId="58" xfId="0" applyFont="1" applyFill="1" applyBorder="1"/>
    <xf numFmtId="0" fontId="3" fillId="19" borderId="4" xfId="0" applyFont="1" applyFill="1" applyBorder="1"/>
    <xf numFmtId="0" fontId="1" fillId="19" borderId="4" xfId="0" applyFont="1" applyFill="1" applyBorder="1"/>
    <xf numFmtId="0" fontId="1" fillId="20" borderId="59" xfId="0" applyFont="1" applyFill="1" applyBorder="1"/>
    <xf numFmtId="0" fontId="1" fillId="21" borderId="2" xfId="0" applyFont="1" applyFill="1" applyBorder="1"/>
    <xf numFmtId="0" fontId="1" fillId="21" borderId="60" xfId="0" applyFont="1" applyFill="1" applyBorder="1"/>
    <xf numFmtId="0" fontId="4" fillId="20" borderId="27" xfId="0" applyFont="1" applyFill="1" applyBorder="1"/>
    <xf numFmtId="0" fontId="1" fillId="21" borderId="28" xfId="0" applyFont="1" applyFill="1" applyBorder="1"/>
    <xf numFmtId="0" fontId="1" fillId="21" borderId="61" xfId="0" applyFont="1" applyFill="1" applyBorder="1"/>
    <xf numFmtId="169" fontId="1" fillId="21" borderId="12" xfId="0" applyNumberFormat="1" applyFont="1" applyFill="1" applyBorder="1" applyAlignment="1">
      <alignment horizontal="center" vertical="center"/>
    </xf>
    <xf numFmtId="169" fontId="1" fillId="21" borderId="14" xfId="0" applyNumberFormat="1" applyFont="1" applyFill="1" applyBorder="1" applyAlignment="1">
      <alignment horizontal="center" vertical="center"/>
    </xf>
    <xf numFmtId="168" fontId="1" fillId="21" borderId="7" xfId="0" applyNumberFormat="1" applyFont="1" applyFill="1" applyBorder="1" applyAlignment="1">
      <alignment horizontal="center" vertical="center"/>
    </xf>
    <xf numFmtId="170" fontId="1" fillId="21" borderId="1" xfId="0" applyNumberFormat="1" applyFont="1" applyFill="1" applyBorder="1" applyAlignment="1">
      <alignment horizontal="center" vertical="center"/>
    </xf>
    <xf numFmtId="168" fontId="1" fillId="21" borderId="8" xfId="0" applyNumberFormat="1" applyFont="1" applyFill="1" applyBorder="1" applyAlignment="1">
      <alignment horizontal="center" vertical="center"/>
    </xf>
    <xf numFmtId="170" fontId="1" fillId="21" borderId="15" xfId="0" applyNumberFormat="1" applyFont="1" applyFill="1" applyBorder="1" applyAlignment="1">
      <alignment horizontal="center" vertical="center"/>
    </xf>
    <xf numFmtId="166" fontId="24" fillId="21" borderId="7" xfId="0" applyNumberFormat="1" applyFont="1" applyFill="1" applyBorder="1" applyAlignment="1">
      <alignment horizontal="center" vertical="center"/>
    </xf>
    <xf numFmtId="170" fontId="24" fillId="21" borderId="1" xfId="0" applyNumberFormat="1" applyFont="1" applyFill="1" applyBorder="1" applyAlignment="1">
      <alignment horizontal="center" vertical="center"/>
    </xf>
    <xf numFmtId="166" fontId="24" fillId="21" borderId="8" xfId="0" applyNumberFormat="1" applyFont="1" applyFill="1" applyBorder="1" applyAlignment="1">
      <alignment horizontal="center" vertical="center"/>
    </xf>
    <xf numFmtId="170" fontId="24" fillId="21" borderId="15" xfId="0" applyNumberFormat="1" applyFont="1" applyFill="1" applyBorder="1" applyAlignment="1">
      <alignment horizontal="center" vertical="center"/>
    </xf>
    <xf numFmtId="0" fontId="23" fillId="19" borderId="17" xfId="0" applyFont="1" applyFill="1" applyBorder="1" applyAlignment="1">
      <alignment horizontal="center" vertical="distributed" wrapText="1"/>
    </xf>
    <xf numFmtId="0" fontId="23" fillId="19" borderId="18" xfId="0" applyFont="1" applyFill="1" applyBorder="1" applyAlignment="1">
      <alignment horizontal="center" vertical="distributed" wrapText="1"/>
    </xf>
    <xf numFmtId="0" fontId="23" fillId="19" borderId="19" xfId="0" applyFont="1" applyFill="1" applyBorder="1" applyAlignment="1">
      <alignment horizontal="center" vertical="distributed" wrapText="1"/>
    </xf>
    <xf numFmtId="0" fontId="1" fillId="21" borderId="20" xfId="0" applyFont="1" applyFill="1" applyBorder="1" applyAlignment="1">
      <alignment horizontal="center" vertical="center"/>
    </xf>
    <xf numFmtId="0" fontId="1" fillId="21" borderId="21" xfId="0" applyFont="1" applyFill="1" applyBorder="1" applyAlignment="1">
      <alignment horizontal="center" vertical="center"/>
    </xf>
    <xf numFmtId="0" fontId="25" fillId="21" borderId="21" xfId="0" applyFont="1" applyFill="1" applyBorder="1" applyAlignment="1">
      <alignment horizontal="center" vertical="center"/>
    </xf>
    <xf numFmtId="0" fontId="1" fillId="21" borderId="23" xfId="0" applyFont="1" applyFill="1" applyBorder="1" applyAlignment="1">
      <alignment horizontal="center" vertical="center"/>
    </xf>
    <xf numFmtId="0" fontId="1" fillId="21" borderId="24" xfId="0" applyFont="1" applyFill="1" applyBorder="1" applyAlignment="1">
      <alignment horizontal="center" vertical="center"/>
    </xf>
    <xf numFmtId="170" fontId="1" fillId="21" borderId="1" xfId="0" applyNumberFormat="1" applyFont="1" applyFill="1" applyBorder="1" applyAlignment="1">
      <alignment horizontal="center"/>
    </xf>
    <xf numFmtId="0" fontId="1" fillId="21" borderId="29" xfId="0" applyFont="1" applyFill="1" applyBorder="1" applyAlignment="1">
      <alignment horizontal="center" vertical="center"/>
    </xf>
    <xf numFmtId="168" fontId="1" fillId="21" borderId="33" xfId="0" applyNumberFormat="1" applyFont="1" applyFill="1" applyBorder="1" applyAlignment="1">
      <alignment horizontal="center" vertical="center"/>
    </xf>
    <xf numFmtId="166" fontId="1" fillId="21" borderId="33" xfId="0" applyNumberFormat="1" applyFont="1" applyFill="1" applyBorder="1" applyAlignment="1">
      <alignment horizontal="center" vertical="center"/>
    </xf>
    <xf numFmtId="0" fontId="1" fillId="21" borderId="30" xfId="0" applyFont="1" applyFill="1" applyBorder="1" applyAlignment="1">
      <alignment horizontal="center" vertical="center"/>
    </xf>
    <xf numFmtId="168" fontId="1" fillId="21" borderId="34" xfId="0" applyNumberFormat="1" applyFont="1" applyFill="1" applyBorder="1" applyAlignment="1">
      <alignment horizontal="center" vertical="center"/>
    </xf>
    <xf numFmtId="170" fontId="1" fillId="21" borderId="31" xfId="0" applyNumberFormat="1" applyFont="1" applyFill="1" applyBorder="1" applyAlignment="1">
      <alignment horizontal="center" vertical="center"/>
    </xf>
    <xf numFmtId="166" fontId="1" fillId="21" borderId="34" xfId="0" applyNumberFormat="1" applyFont="1" applyFill="1" applyBorder="1" applyAlignment="1">
      <alignment horizontal="center" vertical="center"/>
    </xf>
    <xf numFmtId="9" fontId="25" fillId="21" borderId="20" xfId="2" applyFont="1" applyFill="1" applyBorder="1" applyAlignment="1">
      <alignment horizontal="center"/>
    </xf>
    <xf numFmtId="9" fontId="25" fillId="21" borderId="21" xfId="2" applyFont="1" applyFill="1" applyBorder="1" applyAlignment="1">
      <alignment horizontal="center"/>
    </xf>
    <xf numFmtId="164" fontId="32" fillId="21" borderId="13" xfId="0" applyNumberFormat="1" applyFont="1" applyFill="1" applyBorder="1" applyAlignment="1">
      <alignment horizontal="center"/>
    </xf>
    <xf numFmtId="0" fontId="1" fillId="21" borderId="12" xfId="0" applyFont="1" applyFill="1" applyBorder="1" applyAlignment="1">
      <alignment horizontal="center"/>
    </xf>
    <xf numFmtId="168" fontId="1" fillId="21" borderId="7" xfId="0" applyNumberFormat="1" applyFont="1" applyFill="1" applyBorder="1" applyAlignment="1">
      <alignment horizontal="center"/>
    </xf>
    <xf numFmtId="166" fontId="1" fillId="21" borderId="7" xfId="0" applyNumberFormat="1" applyFont="1" applyFill="1" applyBorder="1" applyAlignment="1">
      <alignment horizontal="center"/>
    </xf>
    <xf numFmtId="0" fontId="1" fillId="21" borderId="14" xfId="0" applyFont="1" applyFill="1" applyBorder="1" applyAlignment="1">
      <alignment horizontal="center"/>
    </xf>
    <xf numFmtId="168" fontId="1" fillId="21" borderId="8" xfId="0" applyNumberFormat="1" applyFont="1" applyFill="1" applyBorder="1" applyAlignment="1">
      <alignment horizontal="center"/>
    </xf>
    <xf numFmtId="170" fontId="1" fillId="21" borderId="15" xfId="0" applyNumberFormat="1" applyFont="1" applyFill="1" applyBorder="1" applyAlignment="1">
      <alignment horizontal="center"/>
    </xf>
    <xf numFmtId="166" fontId="1" fillId="21" borderId="8" xfId="0" applyNumberFormat="1" applyFont="1" applyFill="1" applyBorder="1" applyAlignment="1">
      <alignment horizontal="center"/>
    </xf>
    <xf numFmtId="169" fontId="1" fillId="21" borderId="12" xfId="0" applyNumberFormat="1" applyFont="1" applyFill="1" applyBorder="1" applyAlignment="1">
      <alignment horizontal="center"/>
    </xf>
    <xf numFmtId="166" fontId="24" fillId="21" borderId="7" xfId="0" applyNumberFormat="1" applyFont="1" applyFill="1" applyBorder="1" applyAlignment="1">
      <alignment horizontal="center"/>
    </xf>
    <xf numFmtId="170" fontId="24" fillId="21" borderId="1" xfId="0" applyNumberFormat="1" applyFont="1" applyFill="1" applyBorder="1" applyAlignment="1">
      <alignment horizontal="center"/>
    </xf>
    <xf numFmtId="9" fontId="24" fillId="21" borderId="21" xfId="2" applyFont="1" applyFill="1" applyBorder="1" applyAlignment="1">
      <alignment horizontal="center" vertical="center"/>
    </xf>
    <xf numFmtId="9" fontId="24" fillId="21" borderId="20" xfId="2" applyFont="1" applyFill="1" applyBorder="1" applyAlignment="1">
      <alignment horizontal="center" vertical="center"/>
    </xf>
    <xf numFmtId="166" fontId="1" fillId="21" borderId="7" xfId="0" applyNumberFormat="1" applyFont="1" applyFill="1" applyBorder="1" applyAlignment="1">
      <alignment horizontal="center" vertical="center"/>
    </xf>
    <xf numFmtId="166" fontId="1" fillId="21" borderId="8" xfId="0" applyNumberFormat="1" applyFont="1" applyFill="1" applyBorder="1" applyAlignment="1">
      <alignment horizontal="center" vertical="center"/>
    </xf>
    <xf numFmtId="169" fontId="1" fillId="12" borderId="12" xfId="0" applyNumberFormat="1" applyFont="1" applyFill="1" applyBorder="1" applyAlignment="1">
      <alignment horizontal="center" vertical="center"/>
    </xf>
    <xf numFmtId="168" fontId="1" fillId="12" borderId="7" xfId="0" applyNumberFormat="1" applyFont="1" applyFill="1" applyBorder="1" applyAlignment="1">
      <alignment horizontal="center" vertical="center"/>
    </xf>
    <xf numFmtId="170" fontId="1" fillId="12" borderId="1" xfId="0" applyNumberFormat="1" applyFont="1" applyFill="1" applyBorder="1" applyAlignment="1">
      <alignment horizontal="center" vertical="center"/>
    </xf>
    <xf numFmtId="166" fontId="24" fillId="12" borderId="7" xfId="0" applyNumberFormat="1" applyFont="1" applyFill="1" applyBorder="1" applyAlignment="1">
      <alignment horizontal="center" vertical="center"/>
    </xf>
    <xf numFmtId="170" fontId="24" fillId="12" borderId="1" xfId="0" applyNumberFormat="1" applyFont="1" applyFill="1" applyBorder="1" applyAlignment="1">
      <alignment horizontal="center" vertical="center"/>
    </xf>
    <xf numFmtId="9" fontId="24" fillId="12" borderId="20" xfId="2" applyFont="1" applyFill="1" applyBorder="1" applyAlignment="1">
      <alignment horizontal="center" vertical="center"/>
    </xf>
    <xf numFmtId="9" fontId="24" fillId="12" borderId="21" xfId="2" applyFont="1" applyFill="1" applyBorder="1" applyAlignment="1">
      <alignment horizontal="center" vertical="center"/>
    </xf>
    <xf numFmtId="0" fontId="1" fillId="12" borderId="20" xfId="0" applyFont="1" applyFill="1" applyBorder="1" applyAlignment="1">
      <alignment horizontal="center"/>
    </xf>
    <xf numFmtId="0" fontId="1" fillId="12" borderId="21" xfId="0" applyFont="1" applyFill="1" applyBorder="1" applyAlignment="1">
      <alignment horizontal="center"/>
    </xf>
    <xf numFmtId="0" fontId="1" fillId="12" borderId="12" xfId="0" applyFont="1" applyFill="1" applyBorder="1" applyAlignment="1">
      <alignment horizontal="center"/>
    </xf>
    <xf numFmtId="168" fontId="1" fillId="12" borderId="7" xfId="0" applyNumberFormat="1" applyFont="1" applyFill="1" applyBorder="1" applyAlignment="1">
      <alignment horizontal="center"/>
    </xf>
    <xf numFmtId="170" fontId="1" fillId="12" borderId="1" xfId="0" applyNumberFormat="1" applyFont="1" applyFill="1" applyBorder="1" applyAlignment="1">
      <alignment horizontal="center"/>
    </xf>
    <xf numFmtId="166" fontId="24" fillId="12" borderId="7" xfId="0" applyNumberFormat="1" applyFont="1" applyFill="1" applyBorder="1" applyAlignment="1">
      <alignment horizontal="center"/>
    </xf>
    <xf numFmtId="170" fontId="24" fillId="12" borderId="1" xfId="0" applyNumberFormat="1" applyFont="1" applyFill="1" applyBorder="1" applyAlignment="1">
      <alignment horizontal="center"/>
    </xf>
    <xf numFmtId="0" fontId="1" fillId="12" borderId="20" xfId="0" applyFont="1" applyFill="1" applyBorder="1" applyAlignment="1">
      <alignment horizontal="center" vertical="center"/>
    </xf>
    <xf numFmtId="0" fontId="25" fillId="12" borderId="21" xfId="0" applyFont="1" applyFill="1" applyBorder="1" applyAlignment="1">
      <alignment horizontal="center" vertical="center"/>
    </xf>
    <xf numFmtId="0" fontId="1" fillId="12" borderId="29" xfId="0" applyFont="1" applyFill="1" applyBorder="1" applyAlignment="1">
      <alignment horizontal="center" vertical="center"/>
    </xf>
    <xf numFmtId="168" fontId="1" fillId="12" borderId="33" xfId="0" applyNumberFormat="1" applyFont="1" applyFill="1" applyBorder="1" applyAlignment="1">
      <alignment horizontal="center" vertical="center"/>
    </xf>
    <xf numFmtId="166" fontId="1" fillId="12" borderId="33" xfId="0" applyNumberFormat="1" applyFont="1" applyFill="1" applyBorder="1" applyAlignment="1">
      <alignment horizontal="center" vertical="center"/>
    </xf>
    <xf numFmtId="164" fontId="32" fillId="12" borderId="13" xfId="0" applyNumberFormat="1" applyFont="1" applyFill="1" applyBorder="1" applyAlignment="1">
      <alignment horizontal="center"/>
    </xf>
    <xf numFmtId="9" fontId="25" fillId="12" borderId="20" xfId="2" applyFont="1" applyFill="1" applyBorder="1" applyAlignment="1">
      <alignment horizontal="center"/>
    </xf>
    <xf numFmtId="9" fontId="1" fillId="12" borderId="21" xfId="2" applyFont="1" applyFill="1" applyBorder="1" applyAlignment="1">
      <alignment horizontal="center"/>
    </xf>
    <xf numFmtId="9" fontId="25" fillId="12" borderId="21" xfId="2" applyFont="1" applyFill="1" applyBorder="1" applyAlignment="1">
      <alignment horizontal="center"/>
    </xf>
    <xf numFmtId="9" fontId="1" fillId="12" borderId="22" xfId="2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21" fillId="4" borderId="10" xfId="0" applyFont="1" applyFill="1" applyBorder="1" applyAlignment="1">
      <alignment horizontal="center" vertical="center"/>
    </xf>
    <xf numFmtId="0" fontId="21" fillId="7" borderId="10" xfId="0" applyFont="1" applyFill="1" applyBorder="1" applyAlignment="1">
      <alignment horizontal="center" vertical="center"/>
    </xf>
    <xf numFmtId="9" fontId="7" fillId="27" borderId="26" xfId="0" applyNumberFormat="1" applyFont="1" applyFill="1" applyBorder="1" applyAlignment="1">
      <alignment horizontal="center"/>
    </xf>
    <xf numFmtId="0" fontId="21" fillId="19" borderId="10" xfId="0" applyFont="1" applyFill="1" applyBorder="1" applyAlignment="1">
      <alignment horizontal="center" vertical="center"/>
    </xf>
    <xf numFmtId="9" fontId="1" fillId="21" borderId="1" xfId="2" applyFont="1" applyFill="1" applyBorder="1" applyAlignment="1">
      <alignment horizontal="center"/>
    </xf>
    <xf numFmtId="9" fontId="1" fillId="21" borderId="15" xfId="2" applyFont="1" applyFill="1" applyBorder="1" applyAlignment="1">
      <alignment horizontal="center"/>
    </xf>
    <xf numFmtId="0" fontId="21" fillId="9" borderId="10" xfId="0" applyFont="1" applyFill="1" applyBorder="1" applyAlignment="1">
      <alignment horizontal="center" vertical="center"/>
    </xf>
    <xf numFmtId="9" fontId="1" fillId="12" borderId="1" xfId="2" applyFont="1" applyFill="1" applyBorder="1" applyAlignment="1">
      <alignment horizontal="center" vertical="center"/>
    </xf>
    <xf numFmtId="9" fontId="1" fillId="12" borderId="1" xfId="2" applyFont="1" applyFill="1" applyBorder="1" applyAlignment="1">
      <alignment horizontal="center"/>
    </xf>
    <xf numFmtId="9" fontId="1" fillId="12" borderId="15" xfId="2" applyFont="1" applyFill="1" applyBorder="1" applyAlignment="1">
      <alignment horizontal="center" vertical="center"/>
    </xf>
    <xf numFmtId="0" fontId="21" fillId="11" borderId="10" xfId="0" applyFont="1" applyFill="1" applyBorder="1" applyAlignment="1">
      <alignment horizontal="center" vertical="center"/>
    </xf>
    <xf numFmtId="9" fontId="1" fillId="13" borderId="1" xfId="2" applyFont="1" applyFill="1" applyBorder="1" applyAlignment="1">
      <alignment horizontal="center" vertical="center"/>
    </xf>
    <xf numFmtId="9" fontId="1" fillId="13" borderId="15" xfId="2" applyFont="1" applyFill="1" applyBorder="1" applyAlignment="1">
      <alignment horizontal="center" vertical="center"/>
    </xf>
    <xf numFmtId="0" fontId="21" fillId="18" borderId="10" xfId="0" applyFont="1" applyFill="1" applyBorder="1" applyAlignment="1">
      <alignment horizontal="center" vertical="center"/>
    </xf>
    <xf numFmtId="9" fontId="1" fillId="22" borderId="1" xfId="2" applyFont="1" applyFill="1" applyBorder="1" applyAlignment="1">
      <alignment horizontal="center" vertical="center"/>
    </xf>
    <xf numFmtId="9" fontId="1" fillId="22" borderId="15" xfId="2" applyFont="1" applyFill="1" applyBorder="1" applyAlignment="1">
      <alignment horizontal="center" vertical="center"/>
    </xf>
    <xf numFmtId="9" fontId="1" fillId="21" borderId="1" xfId="2" applyFont="1" applyFill="1" applyBorder="1" applyAlignment="1">
      <alignment horizontal="center" vertical="center"/>
    </xf>
    <xf numFmtId="9" fontId="1" fillId="21" borderId="15" xfId="2" applyFont="1" applyFill="1" applyBorder="1" applyAlignment="1">
      <alignment horizontal="center" vertical="center"/>
    </xf>
    <xf numFmtId="0" fontId="21" fillId="7" borderId="37" xfId="0" applyFont="1" applyFill="1" applyBorder="1" applyAlignment="1">
      <alignment horizontal="center" vertical="center"/>
    </xf>
    <xf numFmtId="0" fontId="21" fillId="19" borderId="37" xfId="0" applyFont="1" applyFill="1" applyBorder="1" applyAlignment="1">
      <alignment horizontal="center" vertical="center"/>
    </xf>
    <xf numFmtId="0" fontId="21" fillId="11" borderId="37" xfId="0" applyFont="1" applyFill="1" applyBorder="1" applyAlignment="1">
      <alignment horizontal="center" vertical="center"/>
    </xf>
    <xf numFmtId="0" fontId="21" fillId="4" borderId="37" xfId="0" applyFont="1" applyFill="1" applyBorder="1" applyAlignment="1">
      <alignment horizontal="center" vertical="center"/>
    </xf>
    <xf numFmtId="0" fontId="21" fillId="9" borderId="37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0" fontId="1" fillId="5" borderId="7" xfId="0" applyFont="1" applyFill="1" applyBorder="1"/>
    <xf numFmtId="0" fontId="1" fillId="5" borderId="8" xfId="0" applyFont="1" applyFill="1" applyBorder="1"/>
    <xf numFmtId="0" fontId="1" fillId="8" borderId="62" xfId="0" applyFont="1" applyFill="1" applyBorder="1"/>
    <xf numFmtId="0" fontId="7" fillId="16" borderId="5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23" fillId="9" borderId="17" xfId="0" applyFont="1" applyFill="1" applyBorder="1" applyAlignment="1">
      <alignment horizontal="center" vertical="center" wrapText="1"/>
    </xf>
    <xf numFmtId="0" fontId="23" fillId="9" borderId="18" xfId="0" applyFont="1" applyFill="1" applyBorder="1" applyAlignment="1">
      <alignment horizontal="center" vertical="center" wrapText="1"/>
    </xf>
    <xf numFmtId="0" fontId="23" fillId="18" borderId="17" xfId="0" applyFont="1" applyFill="1" applyBorder="1" applyAlignment="1">
      <alignment horizontal="center" vertical="center" wrapText="1"/>
    </xf>
    <xf numFmtId="0" fontId="23" fillId="18" borderId="18" xfId="0" applyFont="1" applyFill="1" applyBorder="1" applyAlignment="1">
      <alignment horizontal="center" vertical="center" wrapText="1"/>
    </xf>
    <xf numFmtId="0" fontId="23" fillId="11" borderId="17" xfId="0" applyFont="1" applyFill="1" applyBorder="1" applyAlignment="1">
      <alignment horizontal="center" vertical="center" wrapText="1"/>
    </xf>
    <xf numFmtId="0" fontId="23" fillId="11" borderId="18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/>
    </xf>
    <xf numFmtId="168" fontId="1" fillId="13" borderId="7" xfId="0" applyNumberFormat="1" applyFont="1" applyFill="1" applyBorder="1" applyAlignment="1">
      <alignment horizontal="center" vertical="center"/>
    </xf>
    <xf numFmtId="170" fontId="1" fillId="13" borderId="1" xfId="0" applyNumberFormat="1" applyFont="1" applyFill="1" applyBorder="1" applyAlignment="1">
      <alignment horizontal="center" vertical="center"/>
    </xf>
    <xf numFmtId="166" fontId="1" fillId="13" borderId="7" xfId="0" applyNumberFormat="1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168" fontId="1" fillId="13" borderId="8" xfId="0" applyNumberFormat="1" applyFont="1" applyFill="1" applyBorder="1" applyAlignment="1">
      <alignment horizontal="center" vertical="center"/>
    </xf>
    <xf numFmtId="170" fontId="1" fillId="13" borderId="15" xfId="0" applyNumberFormat="1" applyFont="1" applyFill="1" applyBorder="1" applyAlignment="1">
      <alignment horizontal="center" vertical="center"/>
    </xf>
    <xf numFmtId="166" fontId="1" fillId="13" borderId="8" xfId="0" applyNumberFormat="1" applyFont="1" applyFill="1" applyBorder="1" applyAlignment="1">
      <alignment horizontal="center" vertical="center"/>
    </xf>
    <xf numFmtId="0" fontId="1" fillId="8" borderId="63" xfId="0" applyFont="1" applyFill="1" applyBorder="1"/>
    <xf numFmtId="172" fontId="1" fillId="0" borderId="0" xfId="0" applyNumberFormat="1" applyFont="1" applyAlignment="1">
      <alignment horizontal="center"/>
    </xf>
    <xf numFmtId="10" fontId="1" fillId="2" borderId="12" xfId="0" applyNumberFormat="1" applyFont="1" applyFill="1" applyBorder="1"/>
    <xf numFmtId="10" fontId="1" fillId="2" borderId="1" xfId="0" applyNumberFormat="1" applyFont="1" applyFill="1" applyBorder="1"/>
    <xf numFmtId="0" fontId="1" fillId="2" borderId="12" xfId="0" applyFont="1" applyFill="1" applyBorder="1" applyAlignment="1">
      <alignment horizontal="right"/>
    </xf>
    <xf numFmtId="0" fontId="33" fillId="0" borderId="0" xfId="0" applyFont="1" applyAlignment="1">
      <alignment horizontal="center"/>
    </xf>
    <xf numFmtId="0" fontId="1" fillId="12" borderId="12" xfId="0" applyFont="1" applyFill="1" applyBorder="1" applyAlignment="1">
      <alignment horizontal="center" vertical="center"/>
    </xf>
    <xf numFmtId="0" fontId="1" fillId="12" borderId="14" xfId="0" applyFont="1" applyFill="1" applyBorder="1" applyAlignment="1">
      <alignment horizontal="center" vertical="center"/>
    </xf>
    <xf numFmtId="168" fontId="1" fillId="12" borderId="8" xfId="0" applyNumberFormat="1" applyFont="1" applyFill="1" applyBorder="1" applyAlignment="1">
      <alignment horizontal="center" vertical="center"/>
    </xf>
    <xf numFmtId="170" fontId="1" fillId="12" borderId="15" xfId="0" applyNumberFormat="1" applyFont="1" applyFill="1" applyBorder="1" applyAlignment="1">
      <alignment horizontal="center" vertical="center"/>
    </xf>
    <xf numFmtId="166" fontId="1" fillId="12" borderId="8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1" fillId="29" borderId="1" xfId="0" applyFont="1" applyFill="1" applyBorder="1"/>
    <xf numFmtId="0" fontId="33" fillId="3" borderId="12" xfId="0" applyFont="1" applyFill="1" applyBorder="1"/>
    <xf numFmtId="164" fontId="33" fillId="2" borderId="16" xfId="0" applyNumberFormat="1" applyFont="1" applyFill="1" applyBorder="1" applyAlignment="1">
      <alignment horizontal="center"/>
    </xf>
    <xf numFmtId="164" fontId="33" fillId="2" borderId="13" xfId="0" applyNumberFormat="1" applyFont="1" applyFill="1" applyBorder="1" applyAlignment="1">
      <alignment horizontal="center" vertical="center"/>
    </xf>
    <xf numFmtId="164" fontId="1" fillId="22" borderId="12" xfId="0" applyNumberFormat="1" applyFont="1" applyFill="1" applyBorder="1" applyAlignment="1">
      <alignment horizontal="center" vertical="center"/>
    </xf>
    <xf numFmtId="164" fontId="1" fillId="22" borderId="13" xfId="0" applyNumberFormat="1" applyFont="1" applyFill="1" applyBorder="1" applyAlignment="1">
      <alignment horizontal="center" vertical="center"/>
    </xf>
    <xf numFmtId="0" fontId="1" fillId="22" borderId="0" xfId="0" applyFont="1" applyFill="1"/>
    <xf numFmtId="0" fontId="6" fillId="22" borderId="64" xfId="1" applyFill="1" applyBorder="1"/>
    <xf numFmtId="0" fontId="1" fillId="8" borderId="10" xfId="0" applyFont="1" applyFill="1" applyBorder="1"/>
    <xf numFmtId="0" fontId="1" fillId="8" borderId="12" xfId="0" applyFont="1" applyFill="1" applyBorder="1"/>
    <xf numFmtId="0" fontId="1" fillId="8" borderId="5" xfId="0" applyFont="1" applyFill="1" applyBorder="1" applyAlignment="1">
      <alignment horizontal="center"/>
    </xf>
    <xf numFmtId="0" fontId="1" fillId="8" borderId="13" xfId="0" applyFont="1" applyFill="1" applyBorder="1"/>
    <xf numFmtId="168" fontId="1" fillId="8" borderId="7" xfId="0" applyNumberFormat="1" applyFont="1" applyFill="1" applyBorder="1"/>
    <xf numFmtId="170" fontId="1" fillId="8" borderId="1" xfId="0" applyNumberFormat="1" applyFont="1" applyFill="1" applyBorder="1"/>
    <xf numFmtId="166" fontId="1" fillId="8" borderId="7" xfId="0" applyNumberFormat="1" applyFont="1" applyFill="1" applyBorder="1"/>
    <xf numFmtId="164" fontId="1" fillId="8" borderId="13" xfId="0" applyNumberFormat="1" applyFont="1" applyFill="1" applyBorder="1" applyAlignment="1">
      <alignment horizontal="center"/>
    </xf>
    <xf numFmtId="9" fontId="1" fillId="8" borderId="20" xfId="2" applyFont="1" applyFill="1" applyBorder="1" applyAlignment="1">
      <alignment horizontal="center" vertical="center"/>
    </xf>
    <xf numFmtId="9" fontId="1" fillId="8" borderId="21" xfId="2" applyFont="1" applyFill="1" applyBorder="1" applyAlignment="1">
      <alignment horizontal="center" vertical="center"/>
    </xf>
    <xf numFmtId="9" fontId="1" fillId="8" borderId="22" xfId="2" applyFont="1" applyFill="1" applyBorder="1" applyAlignment="1">
      <alignment horizontal="center" vertical="center"/>
    </xf>
    <xf numFmtId="9" fontId="1" fillId="8" borderId="1" xfId="2" applyFont="1" applyFill="1" applyBorder="1" applyAlignment="1">
      <alignment horizontal="center" vertical="center"/>
    </xf>
    <xf numFmtId="0" fontId="1" fillId="8" borderId="20" xfId="0" applyFont="1" applyFill="1" applyBorder="1"/>
    <xf numFmtId="0" fontId="1" fillId="8" borderId="21" xfId="0" applyFont="1" applyFill="1" applyBorder="1"/>
    <xf numFmtId="0" fontId="1" fillId="8" borderId="22" xfId="0" applyFont="1" applyFill="1" applyBorder="1"/>
    <xf numFmtId="0" fontId="1" fillId="2" borderId="5" xfId="0" applyFont="1" applyFill="1" applyBorder="1"/>
    <xf numFmtId="0" fontId="6" fillId="12" borderId="13" xfId="1" applyFill="1" applyBorder="1"/>
    <xf numFmtId="0" fontId="1" fillId="6" borderId="65" xfId="0" applyFont="1" applyFill="1" applyBorder="1"/>
    <xf numFmtId="0" fontId="1" fillId="5" borderId="4" xfId="0" applyFont="1" applyFill="1" applyBorder="1"/>
    <xf numFmtId="0" fontId="1" fillId="5" borderId="64" xfId="0" applyFont="1" applyFill="1" applyBorder="1"/>
    <xf numFmtId="169" fontId="1" fillId="5" borderId="41" xfId="0" applyNumberFormat="1" applyFont="1" applyFill="1" applyBorder="1" applyAlignment="1">
      <alignment horizontal="center" vertical="center"/>
    </xf>
    <xf numFmtId="168" fontId="1" fillId="5" borderId="40" xfId="0" applyNumberFormat="1" applyFont="1" applyFill="1" applyBorder="1" applyAlignment="1">
      <alignment horizontal="center" vertical="center"/>
    </xf>
    <xf numFmtId="170" fontId="1" fillId="5" borderId="4" xfId="0" applyNumberFormat="1" applyFont="1" applyFill="1" applyBorder="1" applyAlignment="1">
      <alignment horizontal="center" vertical="center"/>
    </xf>
    <xf numFmtId="166" fontId="24" fillId="5" borderId="40" xfId="0" applyNumberFormat="1" applyFont="1" applyFill="1" applyBorder="1" applyAlignment="1">
      <alignment horizontal="center" vertical="center"/>
    </xf>
    <xf numFmtId="170" fontId="24" fillId="5" borderId="4" xfId="0" applyNumberFormat="1" applyFont="1" applyFill="1" applyBorder="1" applyAlignment="1">
      <alignment horizontal="center" vertical="center"/>
    </xf>
    <xf numFmtId="164" fontId="1" fillId="5" borderId="64" xfId="0" applyNumberFormat="1" applyFont="1" applyFill="1" applyBorder="1" applyAlignment="1">
      <alignment horizontal="center"/>
    </xf>
    <xf numFmtId="9" fontId="7" fillId="27" borderId="66" xfId="0" applyNumberFormat="1" applyFont="1" applyFill="1" applyBorder="1" applyAlignment="1">
      <alignment horizontal="center"/>
    </xf>
    <xf numFmtId="9" fontId="7" fillId="27" borderId="67" xfId="0" applyNumberFormat="1" applyFont="1" applyFill="1" applyBorder="1" applyAlignment="1">
      <alignment horizontal="center"/>
    </xf>
    <xf numFmtId="9" fontId="7" fillId="27" borderId="68" xfId="0" applyNumberFormat="1" applyFont="1" applyFill="1" applyBorder="1" applyAlignment="1">
      <alignment horizontal="center"/>
    </xf>
    <xf numFmtId="0" fontId="1" fillId="5" borderId="40" xfId="0" applyFont="1" applyFill="1" applyBorder="1"/>
    <xf numFmtId="0" fontId="1" fillId="5" borderId="41" xfId="0" applyFont="1" applyFill="1" applyBorder="1"/>
    <xf numFmtId="0" fontId="1" fillId="5" borderId="69" xfId="0" applyFont="1" applyFill="1" applyBorder="1" applyAlignment="1">
      <alignment horizontal="center"/>
    </xf>
    <xf numFmtId="0" fontId="25" fillId="5" borderId="70" xfId="0" applyFont="1" applyFill="1" applyBorder="1" applyAlignment="1">
      <alignment horizontal="center"/>
    </xf>
    <xf numFmtId="0" fontId="1" fillId="5" borderId="70" xfId="0" applyFont="1" applyFill="1" applyBorder="1" applyAlignment="1">
      <alignment horizontal="center"/>
    </xf>
    <xf numFmtId="0" fontId="1" fillId="5" borderId="71" xfId="0" applyFont="1" applyFill="1" applyBorder="1"/>
    <xf numFmtId="0" fontId="8" fillId="25" borderId="0" xfId="0" applyFont="1" applyFill="1" applyAlignment="1">
      <alignment horizontal="center" textRotation="37" wrapText="1"/>
    </xf>
    <xf numFmtId="0" fontId="8" fillId="26" borderId="0" xfId="0" applyFont="1" applyFill="1" applyAlignment="1">
      <alignment horizontal="center" textRotation="37" wrapText="1"/>
    </xf>
    <xf numFmtId="0" fontId="8" fillId="26" borderId="0" xfId="0" applyFont="1" applyFill="1" applyAlignment="1">
      <alignment horizontal="center" textRotation="37"/>
    </xf>
    <xf numFmtId="0" fontId="1" fillId="8" borderId="5" xfId="0" applyFont="1" applyFill="1" applyBorder="1" applyAlignment="1">
      <alignment horizontal="center" vertical="center"/>
    </xf>
    <xf numFmtId="0" fontId="7" fillId="30" borderId="1" xfId="0" applyFont="1" applyFill="1" applyBorder="1"/>
    <xf numFmtId="169" fontId="1" fillId="8" borderId="12" xfId="0" applyNumberFormat="1" applyFont="1" applyFill="1" applyBorder="1" applyAlignment="1">
      <alignment horizontal="center" vertical="center"/>
    </xf>
    <xf numFmtId="168" fontId="1" fillId="8" borderId="7" xfId="0" applyNumberFormat="1" applyFont="1" applyFill="1" applyBorder="1" applyAlignment="1">
      <alignment horizontal="center" vertical="center"/>
    </xf>
    <xf numFmtId="170" fontId="1" fillId="8" borderId="1" xfId="0" applyNumberFormat="1" applyFont="1" applyFill="1" applyBorder="1" applyAlignment="1">
      <alignment horizontal="center" vertical="center"/>
    </xf>
    <xf numFmtId="166" fontId="24" fillId="8" borderId="7" xfId="0" applyNumberFormat="1" applyFont="1" applyFill="1" applyBorder="1" applyAlignment="1">
      <alignment horizontal="center" vertical="center"/>
    </xf>
    <xf numFmtId="170" fontId="24" fillId="8" borderId="1" xfId="0" applyNumberFormat="1" applyFont="1" applyFill="1" applyBorder="1" applyAlignment="1">
      <alignment horizontal="center" vertical="center"/>
    </xf>
    <xf numFmtId="9" fontId="7" fillId="30" borderId="42" xfId="0" applyNumberFormat="1" applyFont="1" applyFill="1" applyBorder="1" applyAlignment="1">
      <alignment horizontal="center"/>
    </xf>
    <xf numFmtId="9" fontId="7" fillId="30" borderId="43" xfId="0" applyNumberFormat="1" applyFont="1" applyFill="1" applyBorder="1" applyAlignment="1">
      <alignment horizontal="center"/>
    </xf>
    <xf numFmtId="9" fontId="7" fillId="30" borderId="44" xfId="0" applyNumberFormat="1" applyFont="1" applyFill="1" applyBorder="1" applyAlignment="1">
      <alignment horizontal="center"/>
    </xf>
    <xf numFmtId="0" fontId="1" fillId="8" borderId="7" xfId="0" applyFont="1" applyFill="1" applyBorder="1"/>
    <xf numFmtId="0" fontId="1" fillId="8" borderId="20" xfId="0" applyFont="1" applyFill="1" applyBorder="1" applyAlignment="1">
      <alignment horizontal="center" vertical="center"/>
    </xf>
    <xf numFmtId="0" fontId="25" fillId="8" borderId="2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166" fontId="1" fillId="8" borderId="7" xfId="0" applyNumberFormat="1" applyFont="1" applyFill="1" applyBorder="1" applyAlignment="1">
      <alignment horizontal="center" vertical="center"/>
    </xf>
    <xf numFmtId="164" fontId="1" fillId="8" borderId="13" xfId="0" applyNumberFormat="1" applyFont="1" applyFill="1" applyBorder="1" applyAlignment="1">
      <alignment horizontal="center" vertical="center"/>
    </xf>
    <xf numFmtId="9" fontId="1" fillId="8" borderId="20" xfId="0" applyNumberFormat="1" applyFont="1" applyFill="1" applyBorder="1" applyAlignment="1">
      <alignment horizontal="center"/>
    </xf>
    <xf numFmtId="9" fontId="1" fillId="8" borderId="21" xfId="0" applyNumberFormat="1" applyFont="1" applyFill="1" applyBorder="1" applyAlignment="1">
      <alignment horizontal="center"/>
    </xf>
    <xf numFmtId="9" fontId="1" fillId="8" borderId="22" xfId="0" applyNumberFormat="1" applyFont="1" applyFill="1" applyBorder="1" applyAlignment="1">
      <alignment horizontal="center"/>
    </xf>
    <xf numFmtId="164" fontId="1" fillId="8" borderId="1" xfId="0" applyNumberFormat="1" applyFont="1" applyFill="1" applyBorder="1" applyAlignment="1">
      <alignment horizontal="center"/>
    </xf>
    <xf numFmtId="0" fontId="1" fillId="8" borderId="21" xfId="0" applyFont="1" applyFill="1" applyBorder="1" applyAlignment="1">
      <alignment horizontal="center" vertical="center"/>
    </xf>
    <xf numFmtId="0" fontId="1" fillId="8" borderId="22" xfId="0" applyFont="1" applyFill="1" applyBorder="1" applyAlignment="1">
      <alignment horizontal="center" vertical="center"/>
    </xf>
    <xf numFmtId="0" fontId="26" fillId="8" borderId="12" xfId="0" applyFont="1" applyFill="1" applyBorder="1" applyAlignment="1">
      <alignment horizontal="center" vertical="center"/>
    </xf>
    <xf numFmtId="168" fontId="27" fillId="8" borderId="7" xfId="0" applyNumberFormat="1" applyFont="1" applyFill="1" applyBorder="1" applyAlignment="1">
      <alignment horizontal="center" vertical="center"/>
    </xf>
    <xf numFmtId="169" fontId="1" fillId="8" borderId="12" xfId="0" applyNumberFormat="1" applyFont="1" applyFill="1" applyBorder="1" applyAlignment="1">
      <alignment horizontal="center"/>
    </xf>
    <xf numFmtId="168" fontId="1" fillId="8" borderId="7" xfId="0" applyNumberFormat="1" applyFont="1" applyFill="1" applyBorder="1" applyAlignment="1">
      <alignment horizontal="center"/>
    </xf>
    <xf numFmtId="170" fontId="1" fillId="8" borderId="1" xfId="0" applyNumberFormat="1" applyFont="1" applyFill="1" applyBorder="1" applyAlignment="1">
      <alignment horizontal="center"/>
    </xf>
    <xf numFmtId="166" fontId="1" fillId="8" borderId="7" xfId="0" applyNumberFormat="1" applyFont="1" applyFill="1" applyBorder="1" applyAlignment="1">
      <alignment horizontal="center"/>
    </xf>
    <xf numFmtId="9" fontId="7" fillId="30" borderId="0" xfId="0" applyNumberFormat="1" applyFont="1" applyFill="1" applyAlignment="1">
      <alignment horizontal="center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2" defaultPivotStyle="PivotStyleLight16"/>
  <colors>
    <mruColors>
      <color rgb="FFFBCBD8"/>
      <color rgb="FFEFFFED"/>
      <color rgb="FFE9FAE7"/>
      <color rgb="FFFF8284"/>
      <color rgb="FFB592FF"/>
      <color rgb="FFFBEBEB"/>
      <color rgb="FFC4A0D3"/>
      <color rgb="FFD6C3FD"/>
      <color rgb="FFE6D9FC"/>
      <color rgb="FFDF5A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imon_martin@ssss.gouv.qc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50EA4-B81E-E54A-A738-BF42EAD25304}">
  <dimension ref="A1:OK460"/>
  <sheetViews>
    <sheetView tabSelected="1" zoomScaleNormal="100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C165" sqref="C165"/>
    </sheetView>
  </sheetViews>
  <sheetFormatPr baseColWidth="10" defaultColWidth="10.83203125" defaultRowHeight="22" customHeight="1" outlineLevelRow="2" outlineLevelCol="1" x14ac:dyDescent="0.25"/>
  <cols>
    <col min="1" max="1" width="1.83203125" style="2" customWidth="1"/>
    <col min="2" max="2" width="47.5" style="1" customWidth="1"/>
    <col min="3" max="3" width="18.33203125" style="40" customWidth="1"/>
    <col min="4" max="4" width="4.1640625" style="1" customWidth="1"/>
    <col min="5" max="5" width="31.5" style="1" customWidth="1" outlineLevel="1"/>
    <col min="6" max="6" width="22.83203125" style="1" customWidth="1" outlineLevel="1"/>
    <col min="7" max="7" width="12.83203125" style="1" customWidth="1" outlineLevel="1"/>
    <col min="8" max="8" width="21.5" style="1" customWidth="1" outlineLevel="1"/>
    <col min="9" max="9" width="28.83203125" style="1" customWidth="1" outlineLevel="1"/>
    <col min="10" max="10" width="19.83203125" style="1" customWidth="1" outlineLevel="1"/>
    <col min="11" max="11" width="19" style="1" customWidth="1" outlineLevel="1"/>
    <col min="12" max="12" width="43.5" style="1" customWidth="1" outlineLevel="1"/>
    <col min="13" max="13" width="4.1640625" style="1" customWidth="1"/>
    <col min="14" max="14" width="19.83203125" style="1" customWidth="1" outlineLevel="1"/>
    <col min="15" max="15" width="16.1640625" style="1" customWidth="1" outlineLevel="1"/>
    <col min="16" max="16" width="19.5" style="1" customWidth="1" outlineLevel="1"/>
    <col min="17" max="17" width="16.6640625" style="1" customWidth="1" outlineLevel="1"/>
    <col min="18" max="18" width="22.33203125" style="1" customWidth="1" outlineLevel="1"/>
    <col min="19" max="19" width="4.1640625" style="1" customWidth="1"/>
    <col min="20" max="20" width="25.33203125" style="245" customWidth="1" outlineLevel="1"/>
    <col min="21" max="22" width="8.83203125" style="1" customWidth="1" outlineLevel="1"/>
    <col min="23" max="23" width="8.6640625" style="1" customWidth="1" outlineLevel="1"/>
    <col min="24" max="24" width="10.83203125" style="1" customWidth="1" outlineLevel="1"/>
    <col min="25" max="25" width="9.83203125" style="1" customWidth="1" outlineLevel="1"/>
    <col min="26" max="27" width="8" style="1" customWidth="1" outlineLevel="1"/>
    <col min="28" max="28" width="19.33203125" style="1" customWidth="1" outlineLevel="1"/>
    <col min="29" max="29" width="14.5" style="1" customWidth="1" outlineLevel="1"/>
    <col min="30" max="30" width="13.1640625" style="1" customWidth="1" outlineLevel="1"/>
    <col min="31" max="31" width="8" style="1" customWidth="1" outlineLevel="1"/>
    <col min="32" max="32" width="17.1640625" style="1" customWidth="1" outlineLevel="1"/>
    <col min="33" max="33" width="8" style="1" customWidth="1" outlineLevel="1"/>
    <col min="34" max="34" width="4.1640625" style="1" customWidth="1"/>
    <col min="35" max="38" width="17.6640625" style="1" customWidth="1" outlineLevel="1"/>
    <col min="39" max="39" width="17.6640625" style="1" customWidth="1" outlineLevel="1" collapsed="1"/>
    <col min="40" max="40" width="48.83203125" style="1" customWidth="1" outlineLevel="1"/>
    <col min="41" max="41" width="14" style="1" customWidth="1"/>
    <col min="42" max="106" width="8" style="1" customWidth="1"/>
    <col min="107" max="121" width="6.33203125" style="1" customWidth="1"/>
    <col min="122" max="16384" width="10.83203125" style="1"/>
  </cols>
  <sheetData>
    <row r="1" spans="1:395" s="46" customFormat="1" ht="101" customHeight="1" x14ac:dyDescent="0.2">
      <c r="A1" s="41"/>
      <c r="B1" s="71" t="s">
        <v>0</v>
      </c>
      <c r="C1" s="72"/>
      <c r="D1" s="49" t="s">
        <v>1</v>
      </c>
      <c r="E1" s="39" t="s">
        <v>2</v>
      </c>
      <c r="F1" s="39" t="s">
        <v>656</v>
      </c>
      <c r="G1" s="39" t="s">
        <v>3</v>
      </c>
      <c r="H1" s="39" t="s">
        <v>4</v>
      </c>
      <c r="I1" s="48" t="s">
        <v>5</v>
      </c>
      <c r="J1" s="48" t="s">
        <v>6</v>
      </c>
      <c r="K1" s="48" t="s">
        <v>7</v>
      </c>
      <c r="L1" s="42" t="s">
        <v>8</v>
      </c>
      <c r="M1" s="50" t="s">
        <v>9</v>
      </c>
      <c r="N1" s="43" t="s">
        <v>10</v>
      </c>
      <c r="O1" s="43" t="s">
        <v>11</v>
      </c>
      <c r="P1" s="43" t="s">
        <v>12</v>
      </c>
      <c r="Q1" s="44" t="s">
        <v>13</v>
      </c>
      <c r="R1" s="112" t="s">
        <v>14</v>
      </c>
      <c r="S1" s="51" t="s">
        <v>15</v>
      </c>
      <c r="T1" s="78" t="s">
        <v>16</v>
      </c>
      <c r="U1" s="737" t="s">
        <v>17</v>
      </c>
      <c r="V1" s="737"/>
      <c r="W1" s="737"/>
      <c r="X1" s="737"/>
      <c r="Y1" s="737"/>
      <c r="Z1" s="737"/>
      <c r="AA1" s="737"/>
      <c r="AB1" s="78"/>
      <c r="AC1" s="45"/>
      <c r="AD1" s="45"/>
      <c r="AE1" s="45" t="s">
        <v>18</v>
      </c>
      <c r="AF1" s="45"/>
      <c r="AG1" s="45"/>
      <c r="AH1" s="52" t="s">
        <v>19</v>
      </c>
      <c r="AI1" s="738" t="s">
        <v>672</v>
      </c>
      <c r="AJ1" s="739"/>
      <c r="AK1" s="739"/>
      <c r="AL1" s="739"/>
      <c r="AM1" s="739"/>
      <c r="AN1" s="739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  <c r="IU1" s="42"/>
      <c r="IV1" s="42"/>
      <c r="IW1" s="42"/>
      <c r="IX1" s="42"/>
      <c r="IY1" s="42"/>
      <c r="IZ1" s="42"/>
      <c r="JA1" s="42"/>
      <c r="JB1" s="42"/>
      <c r="JC1" s="42"/>
      <c r="JD1" s="42"/>
      <c r="JE1" s="42"/>
      <c r="JF1" s="42"/>
      <c r="JG1" s="42"/>
      <c r="JH1" s="42"/>
      <c r="JI1" s="42"/>
      <c r="JJ1" s="42"/>
      <c r="JK1" s="42"/>
      <c r="JL1" s="42"/>
      <c r="JM1" s="42"/>
      <c r="JN1" s="42"/>
      <c r="JO1" s="42"/>
      <c r="JP1" s="42"/>
      <c r="JQ1" s="42"/>
      <c r="JR1" s="42"/>
      <c r="JS1" s="42"/>
      <c r="JT1" s="42"/>
      <c r="JU1" s="42"/>
      <c r="JV1" s="42"/>
      <c r="JW1" s="42"/>
      <c r="JX1" s="42"/>
      <c r="JY1" s="42"/>
      <c r="JZ1" s="42"/>
      <c r="KA1" s="42"/>
      <c r="KB1" s="42"/>
      <c r="KC1" s="42"/>
      <c r="KD1" s="42"/>
      <c r="KE1" s="42"/>
      <c r="KF1" s="42"/>
      <c r="KG1" s="42"/>
      <c r="KH1" s="42"/>
      <c r="KI1" s="42"/>
      <c r="KJ1" s="42"/>
      <c r="KK1" s="42"/>
      <c r="KL1" s="42"/>
      <c r="KM1" s="42"/>
      <c r="KN1" s="42"/>
      <c r="KO1" s="42"/>
      <c r="KP1" s="42"/>
      <c r="KQ1" s="42"/>
      <c r="KR1" s="42"/>
      <c r="KS1" s="42"/>
      <c r="KT1" s="42"/>
      <c r="KU1" s="42"/>
      <c r="KV1" s="42"/>
      <c r="KW1" s="42"/>
      <c r="KX1" s="42"/>
      <c r="KY1" s="42"/>
      <c r="KZ1" s="42"/>
      <c r="LA1" s="42"/>
      <c r="LB1" s="42"/>
      <c r="LC1" s="42"/>
      <c r="LD1" s="42"/>
      <c r="LE1" s="42"/>
      <c r="LF1" s="42"/>
      <c r="LG1" s="42"/>
      <c r="LH1" s="42"/>
      <c r="LI1" s="42"/>
      <c r="LJ1" s="42"/>
      <c r="LK1" s="42"/>
      <c r="LL1" s="42"/>
      <c r="LM1" s="42"/>
      <c r="LN1" s="42"/>
      <c r="LO1" s="42"/>
      <c r="LP1" s="42"/>
      <c r="LQ1" s="42"/>
      <c r="LR1" s="42"/>
      <c r="LS1" s="42"/>
      <c r="LT1" s="42"/>
      <c r="LU1" s="42"/>
      <c r="LV1" s="42"/>
      <c r="LW1" s="42"/>
      <c r="LX1" s="42"/>
      <c r="LY1" s="42"/>
      <c r="LZ1" s="42"/>
      <c r="MA1" s="42"/>
      <c r="MB1" s="42"/>
      <c r="MC1" s="42"/>
      <c r="MD1" s="42"/>
      <c r="ME1" s="42"/>
      <c r="MF1" s="42"/>
      <c r="MG1" s="42"/>
      <c r="MH1" s="42"/>
      <c r="MI1" s="42"/>
      <c r="MJ1" s="42"/>
      <c r="MK1" s="42"/>
      <c r="ML1" s="42"/>
      <c r="MM1" s="42"/>
      <c r="MN1" s="42"/>
      <c r="MO1" s="42"/>
      <c r="MP1" s="42"/>
      <c r="MQ1" s="42"/>
      <c r="MR1" s="42"/>
      <c r="MS1" s="42"/>
      <c r="MT1" s="42"/>
      <c r="MU1" s="42"/>
      <c r="MV1" s="42"/>
      <c r="MW1" s="42"/>
      <c r="MX1" s="42"/>
      <c r="MY1" s="42"/>
      <c r="MZ1" s="42"/>
      <c r="NA1" s="42"/>
      <c r="NB1" s="42"/>
      <c r="NC1" s="42"/>
      <c r="ND1" s="42"/>
      <c r="NE1" s="42"/>
      <c r="NF1" s="42"/>
    </row>
    <row r="2" spans="1:395" s="10" customFormat="1" ht="10" customHeight="1" x14ac:dyDescent="0.2">
      <c r="B2" s="10" t="s">
        <v>20</v>
      </c>
      <c r="C2" s="54"/>
      <c r="T2" s="238"/>
      <c r="AH2" s="47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</row>
    <row r="3" spans="1:395" s="8" customFormat="1" ht="80" customHeight="1" x14ac:dyDescent="0.2">
      <c r="A3" s="7"/>
      <c r="B3" s="9" t="s">
        <v>21</v>
      </c>
      <c r="C3" s="55"/>
      <c r="D3" s="9"/>
      <c r="T3" s="239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  <c r="IU3" s="31"/>
      <c r="IV3" s="31"/>
      <c r="IW3" s="31"/>
      <c r="IX3" s="31"/>
      <c r="IY3" s="31"/>
      <c r="IZ3" s="31"/>
      <c r="JA3" s="31"/>
      <c r="JB3" s="31"/>
      <c r="JC3" s="31"/>
      <c r="JD3" s="31"/>
      <c r="JE3" s="31"/>
      <c r="JF3" s="31"/>
      <c r="JG3" s="31"/>
      <c r="JH3" s="31"/>
      <c r="JI3" s="31"/>
      <c r="JJ3" s="31"/>
      <c r="JK3" s="31"/>
      <c r="JL3" s="31"/>
      <c r="JM3" s="31"/>
      <c r="JN3" s="31"/>
      <c r="JO3" s="31"/>
      <c r="JP3" s="31"/>
      <c r="JQ3" s="31"/>
      <c r="JR3" s="31"/>
      <c r="JS3" s="31"/>
      <c r="JT3" s="31"/>
      <c r="JU3" s="31"/>
      <c r="JV3" s="31"/>
      <c r="JW3" s="31"/>
      <c r="JX3" s="31"/>
      <c r="JY3" s="31"/>
      <c r="JZ3" s="31"/>
      <c r="KA3" s="31"/>
      <c r="KB3" s="31"/>
      <c r="KC3" s="31"/>
      <c r="KD3" s="31"/>
      <c r="KE3" s="31"/>
      <c r="KF3" s="31"/>
      <c r="KG3" s="31"/>
      <c r="KH3" s="31"/>
      <c r="KI3" s="31"/>
      <c r="KJ3" s="31"/>
      <c r="KK3" s="31"/>
      <c r="KL3" s="31"/>
      <c r="KM3" s="31"/>
      <c r="KN3" s="31"/>
      <c r="KO3" s="31"/>
      <c r="KP3" s="31"/>
      <c r="KQ3" s="31"/>
      <c r="KR3" s="31"/>
      <c r="KS3" s="31"/>
      <c r="KT3" s="31"/>
      <c r="KU3" s="31"/>
      <c r="KV3" s="31"/>
      <c r="KW3" s="31"/>
      <c r="KX3" s="31"/>
      <c r="KY3" s="31"/>
      <c r="KZ3" s="31"/>
      <c r="LA3" s="31"/>
      <c r="LB3" s="31"/>
      <c r="LC3" s="31"/>
      <c r="LD3" s="31"/>
      <c r="LE3" s="31"/>
      <c r="LF3" s="31"/>
      <c r="LG3" s="31"/>
      <c r="LH3" s="31"/>
      <c r="LI3" s="31"/>
      <c r="LJ3" s="31"/>
      <c r="LK3" s="31"/>
      <c r="LL3" s="31"/>
      <c r="LM3" s="31"/>
      <c r="LN3" s="31"/>
      <c r="LO3" s="31"/>
      <c r="LP3" s="31"/>
      <c r="LQ3" s="31"/>
      <c r="LR3" s="31"/>
      <c r="LS3" s="31"/>
      <c r="LT3" s="31"/>
      <c r="LU3" s="31"/>
      <c r="LV3" s="31"/>
      <c r="LW3" s="31"/>
      <c r="LX3" s="31"/>
      <c r="LY3" s="31"/>
      <c r="LZ3" s="31"/>
      <c r="MA3" s="31"/>
      <c r="MB3" s="31"/>
      <c r="MC3" s="31"/>
      <c r="MD3" s="31"/>
      <c r="ME3" s="31"/>
      <c r="MF3" s="31"/>
      <c r="MG3" s="31"/>
      <c r="MH3" s="31"/>
      <c r="MI3" s="31"/>
      <c r="MJ3" s="31"/>
      <c r="MK3" s="31"/>
      <c r="ML3" s="31"/>
      <c r="MM3" s="31"/>
      <c r="MN3" s="31"/>
      <c r="MO3" s="31"/>
      <c r="MP3" s="31"/>
      <c r="MQ3" s="31"/>
      <c r="MR3" s="31"/>
      <c r="MS3" s="31"/>
      <c r="MT3" s="31"/>
      <c r="MU3" s="31"/>
      <c r="MV3" s="31"/>
      <c r="MW3" s="31"/>
      <c r="MX3" s="31"/>
      <c r="MY3" s="31"/>
      <c r="MZ3" s="31"/>
      <c r="NA3" s="31"/>
      <c r="NB3" s="31"/>
      <c r="NC3" s="31"/>
      <c r="ND3" s="31"/>
      <c r="NE3" s="31"/>
      <c r="NF3" s="31"/>
      <c r="NG3" s="31"/>
      <c r="NH3" s="31"/>
      <c r="NI3" s="31"/>
      <c r="NJ3" s="31"/>
      <c r="NK3" s="31"/>
      <c r="NL3" s="31"/>
      <c r="NM3" s="31"/>
      <c r="NN3" s="31"/>
      <c r="NO3" s="31"/>
      <c r="NP3" s="31"/>
      <c r="NQ3" s="31"/>
      <c r="NR3" s="31"/>
      <c r="NS3" s="31"/>
      <c r="NT3" s="31"/>
      <c r="NU3" s="31"/>
      <c r="NV3" s="31"/>
      <c r="NW3" s="31"/>
      <c r="NX3" s="31"/>
      <c r="NY3" s="31"/>
      <c r="NZ3" s="31"/>
      <c r="OA3" s="31"/>
      <c r="OB3" s="31"/>
      <c r="OC3" s="31"/>
      <c r="OD3" s="31"/>
      <c r="OE3" s="31"/>
    </row>
    <row r="4" spans="1:395" s="16" customFormat="1" ht="10" customHeight="1" outlineLevel="1" x14ac:dyDescent="0.25">
      <c r="B4" s="38"/>
      <c r="C4" s="66"/>
      <c r="D4" s="38"/>
      <c r="E4" s="38"/>
      <c r="F4" s="38"/>
      <c r="G4" s="38"/>
      <c r="H4" s="38"/>
      <c r="I4" s="38"/>
      <c r="J4" s="38"/>
      <c r="K4" s="38"/>
      <c r="L4" s="38"/>
      <c r="M4" s="2"/>
      <c r="N4" s="2"/>
      <c r="O4" s="2"/>
      <c r="P4" s="2"/>
      <c r="Q4" s="2"/>
      <c r="R4" s="2"/>
      <c r="S4" s="2"/>
      <c r="T4" s="240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32"/>
      <c r="AJ4" s="32"/>
      <c r="AK4" s="32"/>
      <c r="AL4" s="32"/>
      <c r="AM4" s="32"/>
      <c r="AN4" s="32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</row>
    <row r="5" spans="1:395" s="33" customFormat="1" ht="34" customHeight="1" outlineLevel="1" x14ac:dyDescent="0.3">
      <c r="A5" s="16"/>
      <c r="B5" s="493" t="s">
        <v>22</v>
      </c>
      <c r="C5" s="494"/>
      <c r="D5" s="495"/>
      <c r="E5" s="102"/>
      <c r="F5" s="102"/>
      <c r="G5" s="102"/>
      <c r="H5" s="102"/>
      <c r="I5" s="102"/>
      <c r="J5" s="102"/>
      <c r="K5" s="102"/>
      <c r="L5" s="496"/>
      <c r="M5" s="430"/>
      <c r="N5" s="79" t="s">
        <v>619</v>
      </c>
      <c r="O5" s="79" t="s">
        <v>638</v>
      </c>
      <c r="P5" s="79" t="s">
        <v>628</v>
      </c>
      <c r="Q5" s="113" t="s">
        <v>13</v>
      </c>
      <c r="R5" s="426" t="s">
        <v>629</v>
      </c>
      <c r="S5" s="430"/>
      <c r="T5" s="427" t="s">
        <v>685</v>
      </c>
      <c r="U5" s="85" t="s">
        <v>631</v>
      </c>
      <c r="V5" s="86" t="s">
        <v>635</v>
      </c>
      <c r="W5" s="86" t="s">
        <v>636</v>
      </c>
      <c r="X5" s="212" t="s">
        <v>632</v>
      </c>
      <c r="Y5" s="211" t="s">
        <v>633</v>
      </c>
      <c r="Z5" s="86" t="s">
        <v>634</v>
      </c>
      <c r="AA5" s="209" t="s">
        <v>657</v>
      </c>
      <c r="AB5" s="635" t="s">
        <v>716</v>
      </c>
      <c r="AC5" s="101"/>
      <c r="AD5" s="102"/>
      <c r="AE5" s="102"/>
      <c r="AF5" s="102"/>
      <c r="AG5" s="103"/>
      <c r="AH5" s="430"/>
      <c r="AI5" s="259" t="s">
        <v>669</v>
      </c>
      <c r="AJ5" s="260" t="s">
        <v>666</v>
      </c>
      <c r="AK5" s="260" t="s">
        <v>667</v>
      </c>
      <c r="AL5" s="260" t="s">
        <v>668</v>
      </c>
      <c r="AM5" s="260" t="s">
        <v>668</v>
      </c>
      <c r="AN5" s="261" t="s">
        <v>665</v>
      </c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</row>
    <row r="6" spans="1:395" s="11" customFormat="1" ht="25" customHeight="1" outlineLevel="2" x14ac:dyDescent="0.25">
      <c r="A6" s="16"/>
      <c r="B6" s="497" t="s">
        <v>767</v>
      </c>
      <c r="C6" s="57">
        <v>1</v>
      </c>
      <c r="D6" s="14"/>
      <c r="E6" s="14" t="s">
        <v>23</v>
      </c>
      <c r="F6" s="14" t="s">
        <v>24</v>
      </c>
      <c r="G6" s="34" t="s">
        <v>25</v>
      </c>
      <c r="H6" s="14" t="s">
        <v>26</v>
      </c>
      <c r="I6" s="14" t="s">
        <v>27</v>
      </c>
      <c r="J6" s="14" t="s">
        <v>652</v>
      </c>
      <c r="K6" s="14"/>
      <c r="L6" s="81" t="s">
        <v>774</v>
      </c>
      <c r="M6" s="431"/>
      <c r="N6" s="236">
        <v>5</v>
      </c>
      <c r="O6" s="354">
        <v>5</v>
      </c>
      <c r="P6" s="392">
        <v>175</v>
      </c>
      <c r="Q6" s="362">
        <v>1.5</v>
      </c>
      <c r="R6" s="432">
        <v>1</v>
      </c>
      <c r="S6" s="431"/>
      <c r="T6" s="428">
        <f>34000*12/10</f>
        <v>40800</v>
      </c>
      <c r="U6" s="99">
        <v>0.7</v>
      </c>
      <c r="V6" s="100">
        <v>0.05</v>
      </c>
      <c r="W6" s="100">
        <v>0.05</v>
      </c>
      <c r="X6" s="100">
        <v>0.05</v>
      </c>
      <c r="Y6" s="100">
        <v>0.15</v>
      </c>
      <c r="Z6" s="100">
        <v>0</v>
      </c>
      <c r="AA6" s="210">
        <f>U6+V6+W6+X6+Y6+Z6</f>
        <v>1</v>
      </c>
      <c r="AB6" s="658">
        <f>T6*0.2</f>
        <v>8160</v>
      </c>
      <c r="AC6" s="685" t="s">
        <v>631</v>
      </c>
      <c r="AD6" s="683">
        <f>SUM(U6:U15)/12</f>
        <v>0.375</v>
      </c>
      <c r="AE6" s="14"/>
      <c r="AF6" s="683">
        <f>AVERAGE(U6:U16)</f>
        <v>0.45</v>
      </c>
      <c r="AG6" s="81"/>
      <c r="AH6" s="431"/>
      <c r="AI6" s="262" t="s">
        <v>671</v>
      </c>
      <c r="AJ6" s="266" t="s">
        <v>32</v>
      </c>
      <c r="AK6" s="266" t="s">
        <v>32</v>
      </c>
      <c r="AL6" s="263" t="s">
        <v>671</v>
      </c>
      <c r="AM6" s="333"/>
      <c r="AN6" s="279"/>
    </row>
    <row r="7" spans="1:395" s="11" customFormat="1" ht="25" customHeight="1" outlineLevel="2" x14ac:dyDescent="0.25">
      <c r="A7" s="16"/>
      <c r="B7" s="497" t="s">
        <v>28</v>
      </c>
      <c r="C7" s="57">
        <v>1</v>
      </c>
      <c r="D7" s="14"/>
      <c r="E7" s="14" t="s">
        <v>29</v>
      </c>
      <c r="F7" s="14" t="s">
        <v>24</v>
      </c>
      <c r="G7" s="34" t="s">
        <v>30</v>
      </c>
      <c r="H7" s="14" t="s">
        <v>31</v>
      </c>
      <c r="I7" s="14" t="s">
        <v>32</v>
      </c>
      <c r="J7" s="14" t="s">
        <v>620</v>
      </c>
      <c r="K7" s="14"/>
      <c r="L7" s="81"/>
      <c r="M7" s="431"/>
      <c r="N7" s="236">
        <v>6</v>
      </c>
      <c r="O7" s="354">
        <v>5</v>
      </c>
      <c r="P7" s="392">
        <v>130</v>
      </c>
      <c r="Q7" s="362">
        <v>1.5</v>
      </c>
      <c r="R7" s="432">
        <v>20</v>
      </c>
      <c r="S7" s="431"/>
      <c r="T7" s="428">
        <f>50*52*9</f>
        <v>23400</v>
      </c>
      <c r="U7" s="99">
        <v>0.5</v>
      </c>
      <c r="V7" s="100">
        <v>0</v>
      </c>
      <c r="W7" s="100">
        <v>0</v>
      </c>
      <c r="X7" s="100">
        <v>0</v>
      </c>
      <c r="Y7" s="100">
        <v>0.4</v>
      </c>
      <c r="Z7" s="100">
        <v>0.1</v>
      </c>
      <c r="AA7" s="210">
        <f t="shared" ref="AA7:AA15" si="0">U7+V7+W7+X7+Y7+Z7</f>
        <v>1</v>
      </c>
      <c r="AB7" s="658">
        <f>T7*0.4</f>
        <v>9360</v>
      </c>
      <c r="AC7" s="685" t="s">
        <v>635</v>
      </c>
      <c r="AD7" s="683">
        <f>SUM(V6:V15)/12</f>
        <v>7.5833333333333322E-2</v>
      </c>
      <c r="AE7" s="14"/>
      <c r="AF7" s="683">
        <f>AVERAGE(V6:V16)</f>
        <v>9.0999999999999998E-2</v>
      </c>
      <c r="AG7" s="81"/>
      <c r="AH7" s="431"/>
      <c r="AI7" s="262"/>
      <c r="AJ7" s="266" t="s">
        <v>32</v>
      </c>
      <c r="AK7" s="266" t="s">
        <v>32</v>
      </c>
      <c r="AL7" s="266" t="s">
        <v>32</v>
      </c>
      <c r="AM7" s="333" t="s">
        <v>778</v>
      </c>
      <c r="AN7" s="279"/>
    </row>
    <row r="8" spans="1:395" s="11" customFormat="1" ht="25" customHeight="1" outlineLevel="2" x14ac:dyDescent="0.25">
      <c r="A8" s="16"/>
      <c r="B8" s="497" t="s">
        <v>33</v>
      </c>
      <c r="C8" s="57">
        <v>1</v>
      </c>
      <c r="D8" s="14"/>
      <c r="E8" s="14" t="s">
        <v>34</v>
      </c>
      <c r="F8" s="14" t="s">
        <v>35</v>
      </c>
      <c r="G8" s="14" t="s">
        <v>36</v>
      </c>
      <c r="H8" s="14" t="s">
        <v>37</v>
      </c>
      <c r="I8" s="14" t="s">
        <v>38</v>
      </c>
      <c r="J8" s="14" t="s">
        <v>616</v>
      </c>
      <c r="K8" s="14"/>
      <c r="L8" s="81"/>
      <c r="M8" s="431"/>
      <c r="N8" s="236"/>
      <c r="O8" s="354"/>
      <c r="P8" s="392"/>
      <c r="Q8" s="362"/>
      <c r="R8" s="432"/>
      <c r="S8" s="431"/>
      <c r="T8" s="428">
        <f>2080*9*0.5</f>
        <v>9360</v>
      </c>
      <c r="U8" s="99">
        <v>0.4</v>
      </c>
      <c r="V8" s="100">
        <v>0.1</v>
      </c>
      <c r="W8" s="100">
        <v>0.4</v>
      </c>
      <c r="X8" s="100">
        <v>0</v>
      </c>
      <c r="Y8" s="100">
        <v>0.1</v>
      </c>
      <c r="Z8" s="100">
        <v>0</v>
      </c>
      <c r="AA8" s="210">
        <f t="shared" si="0"/>
        <v>1</v>
      </c>
      <c r="AB8" s="658">
        <f>T8*W8</f>
        <v>3744</v>
      </c>
      <c r="AC8" s="685" t="s">
        <v>636</v>
      </c>
      <c r="AD8" s="683">
        <f>SUM(W6:W15)/12</f>
        <v>0.12083333333333333</v>
      </c>
      <c r="AE8" s="14"/>
      <c r="AF8" s="683">
        <f>AVERAGE(W6:W16)</f>
        <v>0.14595959595959596</v>
      </c>
      <c r="AG8" s="81"/>
      <c r="AH8" s="431"/>
      <c r="AI8" s="265" t="s">
        <v>32</v>
      </c>
      <c r="AJ8" s="266" t="s">
        <v>32</v>
      </c>
      <c r="AK8" s="263"/>
      <c r="AL8" s="263"/>
      <c r="AM8" s="333"/>
      <c r="AN8" s="279"/>
      <c r="AP8" s="1"/>
      <c r="AQ8" s="1"/>
      <c r="AR8" s="1"/>
      <c r="AS8" s="1"/>
      <c r="AT8" s="1"/>
    </row>
    <row r="9" spans="1:395" s="11" customFormat="1" ht="25" customHeight="1" outlineLevel="2" x14ac:dyDescent="0.25">
      <c r="A9" s="16"/>
      <c r="B9" s="497" t="s">
        <v>39</v>
      </c>
      <c r="C9" s="57">
        <v>1</v>
      </c>
      <c r="D9" s="14"/>
      <c r="E9" s="14" t="s">
        <v>40</v>
      </c>
      <c r="F9" s="14" t="s">
        <v>41</v>
      </c>
      <c r="G9" s="14" t="s">
        <v>42</v>
      </c>
      <c r="H9" s="14" t="s">
        <v>618</v>
      </c>
      <c r="I9" s="14"/>
      <c r="J9" s="14" t="s">
        <v>43</v>
      </c>
      <c r="K9" s="14"/>
      <c r="L9" s="81"/>
      <c r="M9" s="431"/>
      <c r="N9" s="236"/>
      <c r="O9" s="354"/>
      <c r="P9" s="392"/>
      <c r="Q9" s="362"/>
      <c r="R9" s="432"/>
      <c r="S9" s="431"/>
      <c r="T9" s="428">
        <f>500*9*0.2</f>
        <v>900</v>
      </c>
      <c r="U9" s="99">
        <v>0.6</v>
      </c>
      <c r="V9" s="100">
        <v>0.2</v>
      </c>
      <c r="W9" s="100">
        <v>0.1</v>
      </c>
      <c r="X9" s="100">
        <v>0</v>
      </c>
      <c r="Y9" s="100">
        <v>0.1</v>
      </c>
      <c r="Z9" s="100">
        <v>0</v>
      </c>
      <c r="AA9" s="210">
        <f t="shared" si="0"/>
        <v>1</v>
      </c>
      <c r="AB9" s="658">
        <f>T9*W9</f>
        <v>90</v>
      </c>
      <c r="AC9" s="685" t="s">
        <v>632</v>
      </c>
      <c r="AD9" s="683">
        <f>SUM(X6:X15)/12</f>
        <v>4.1666666666666666E-3</v>
      </c>
      <c r="AE9" s="14"/>
      <c r="AF9" s="683">
        <f>AVERAGE(X6:X16)</f>
        <v>5.0000000000000001E-3</v>
      </c>
      <c r="AG9" s="81"/>
      <c r="AH9" s="431"/>
      <c r="AI9" s="262"/>
      <c r="AJ9" s="263"/>
      <c r="AK9" s="263"/>
      <c r="AL9" s="263"/>
      <c r="AM9" s="333"/>
      <c r="AN9" s="279"/>
    </row>
    <row r="10" spans="1:395" s="11" customFormat="1" ht="25" customHeight="1" outlineLevel="2" x14ac:dyDescent="0.25">
      <c r="A10" s="16"/>
      <c r="B10" s="497" t="s">
        <v>673</v>
      </c>
      <c r="C10" s="57">
        <v>1</v>
      </c>
      <c r="D10" s="14"/>
      <c r="E10" s="14" t="s">
        <v>44</v>
      </c>
      <c r="F10" s="14" t="s">
        <v>24</v>
      </c>
      <c r="G10" s="14" t="s">
        <v>45</v>
      </c>
      <c r="H10" s="14" t="s">
        <v>46</v>
      </c>
      <c r="I10" s="14" t="s">
        <v>47</v>
      </c>
      <c r="J10" s="14" t="s">
        <v>48</v>
      </c>
      <c r="K10" s="14" t="s">
        <v>46</v>
      </c>
      <c r="L10" s="81" t="s">
        <v>617</v>
      </c>
      <c r="M10" s="431"/>
      <c r="N10" s="236">
        <v>4</v>
      </c>
      <c r="O10" s="354"/>
      <c r="P10" s="392"/>
      <c r="Q10" s="362">
        <v>1.5</v>
      </c>
      <c r="R10" s="432">
        <v>1</v>
      </c>
      <c r="S10" s="431"/>
      <c r="T10" s="428">
        <f>2.5*52*9</f>
        <v>1170</v>
      </c>
      <c r="U10" s="99">
        <v>0</v>
      </c>
      <c r="V10" s="100">
        <v>0</v>
      </c>
      <c r="W10" s="100">
        <v>0.2</v>
      </c>
      <c r="X10" s="100">
        <v>0</v>
      </c>
      <c r="Y10" s="100">
        <v>0.1</v>
      </c>
      <c r="Z10" s="100">
        <v>0.7</v>
      </c>
      <c r="AA10" s="210">
        <f t="shared" si="0"/>
        <v>1</v>
      </c>
      <c r="AB10" s="658">
        <f>T10*0.1</f>
        <v>117</v>
      </c>
      <c r="AC10" s="685" t="s">
        <v>634</v>
      </c>
      <c r="AD10" s="683">
        <f>SUM(Z6:Z15)/12</f>
        <v>6.6666666666666666E-2</v>
      </c>
      <c r="AE10" s="14"/>
      <c r="AF10" s="683">
        <f>AVERAGE(Z6:Z16)</f>
        <v>7.9999999999999988E-2</v>
      </c>
      <c r="AG10" s="81"/>
      <c r="AH10" s="431"/>
      <c r="AI10" s="265" t="s">
        <v>32</v>
      </c>
      <c r="AJ10" s="266" t="s">
        <v>32</v>
      </c>
      <c r="AK10" s="266" t="s">
        <v>32</v>
      </c>
      <c r="AL10" s="266" t="s">
        <v>32</v>
      </c>
      <c r="AM10" s="266" t="s">
        <v>32</v>
      </c>
      <c r="AN10" s="279"/>
    </row>
    <row r="11" spans="1:395" s="11" customFormat="1" ht="25" customHeight="1" outlineLevel="2" x14ac:dyDescent="0.25">
      <c r="A11" s="16"/>
      <c r="B11" s="497" t="s">
        <v>737</v>
      </c>
      <c r="C11" s="57">
        <v>1</v>
      </c>
      <c r="D11" s="14"/>
      <c r="E11" s="14" t="s">
        <v>49</v>
      </c>
      <c r="F11" s="14" t="s">
        <v>50</v>
      </c>
      <c r="G11" s="14" t="s">
        <v>51</v>
      </c>
      <c r="H11" s="14" t="s">
        <v>739</v>
      </c>
      <c r="I11" s="14" t="s">
        <v>52</v>
      </c>
      <c r="J11" s="14" t="s">
        <v>53</v>
      </c>
      <c r="K11" s="14"/>
      <c r="L11" s="81"/>
      <c r="M11" s="431"/>
      <c r="N11" s="236"/>
      <c r="O11" s="354"/>
      <c r="P11" s="392"/>
      <c r="Q11" s="362"/>
      <c r="R11" s="432"/>
      <c r="S11" s="431"/>
      <c r="T11" s="428">
        <f>850*9*0.59</f>
        <v>4513.5</v>
      </c>
      <c r="U11" s="99">
        <v>0.3</v>
      </c>
      <c r="V11" s="100">
        <v>0.11</v>
      </c>
      <c r="W11" s="100">
        <v>0</v>
      </c>
      <c r="X11" s="100">
        <v>0</v>
      </c>
      <c r="Y11" s="100">
        <v>0.59</v>
      </c>
      <c r="Z11" s="100">
        <v>0</v>
      </c>
      <c r="AA11" s="210">
        <f t="shared" si="0"/>
        <v>1</v>
      </c>
      <c r="AB11" s="658">
        <f>T11*W11</f>
        <v>0</v>
      </c>
      <c r="AC11" s="80"/>
      <c r="AD11" s="14"/>
      <c r="AE11" s="14"/>
      <c r="AF11" s="14"/>
      <c r="AG11" s="81"/>
      <c r="AH11" s="431"/>
      <c r="AI11" s="262"/>
      <c r="AJ11" s="263"/>
      <c r="AK11" s="263"/>
      <c r="AL11" s="263"/>
      <c r="AM11" s="333"/>
      <c r="AN11" s="279"/>
    </row>
    <row r="12" spans="1:395" s="11" customFormat="1" ht="25" customHeight="1" outlineLevel="2" x14ac:dyDescent="0.25">
      <c r="A12" s="16"/>
      <c r="B12" s="497" t="s">
        <v>738</v>
      </c>
      <c r="C12" s="57">
        <v>1</v>
      </c>
      <c r="D12" s="14"/>
      <c r="E12" s="14" t="s">
        <v>742</v>
      </c>
      <c r="F12" s="14" t="s">
        <v>54</v>
      </c>
      <c r="G12" s="14" t="s">
        <v>73</v>
      </c>
      <c r="H12" s="14" t="s">
        <v>740</v>
      </c>
      <c r="I12" s="14"/>
      <c r="J12" s="14"/>
      <c r="K12" s="14"/>
      <c r="L12" s="81"/>
      <c r="M12" s="431"/>
      <c r="N12" s="236"/>
      <c r="O12" s="354"/>
      <c r="P12" s="392"/>
      <c r="Q12" s="362"/>
      <c r="R12" s="432"/>
      <c r="S12" s="431"/>
      <c r="T12" s="428">
        <f>520*9*0.25</f>
        <v>1170</v>
      </c>
      <c r="U12" s="99">
        <v>0.5</v>
      </c>
      <c r="V12" s="100">
        <v>0</v>
      </c>
      <c r="W12" s="100">
        <v>0.25</v>
      </c>
      <c r="X12" s="100">
        <v>0</v>
      </c>
      <c r="Y12" s="100">
        <v>0.25</v>
      </c>
      <c r="Z12" s="100">
        <v>0</v>
      </c>
      <c r="AA12" s="210">
        <f t="shared" si="0"/>
        <v>1</v>
      </c>
      <c r="AB12" s="658">
        <f>T12*W12</f>
        <v>292.5</v>
      </c>
      <c r="AC12" s="685" t="s">
        <v>748</v>
      </c>
      <c r="AD12" s="684">
        <f>SUM(AD6:AD10)</f>
        <v>0.64249999999999996</v>
      </c>
      <c r="AE12" s="14"/>
      <c r="AF12" s="684">
        <f>SUM(AF6:AF10)</f>
        <v>0.77195959595959596</v>
      </c>
      <c r="AG12" s="81"/>
      <c r="AH12" s="431"/>
      <c r="AI12" s="262"/>
      <c r="AJ12" s="263"/>
      <c r="AK12" s="263"/>
      <c r="AL12" s="263"/>
      <c r="AM12" s="278"/>
      <c r="AN12" s="279"/>
    </row>
    <row r="13" spans="1:395" s="11" customFormat="1" ht="25" customHeight="1" outlineLevel="2" x14ac:dyDescent="0.25">
      <c r="A13" s="16"/>
      <c r="B13" s="498" t="s">
        <v>55</v>
      </c>
      <c r="C13" s="57">
        <v>1</v>
      </c>
      <c r="D13" s="14"/>
      <c r="E13" s="14" t="s">
        <v>741</v>
      </c>
      <c r="F13" s="14" t="s">
        <v>56</v>
      </c>
      <c r="G13" s="14" t="s">
        <v>743</v>
      </c>
      <c r="H13" s="14" t="s">
        <v>57</v>
      </c>
      <c r="I13" s="14"/>
      <c r="J13" s="14"/>
      <c r="K13" s="14"/>
      <c r="L13" s="81"/>
      <c r="M13" s="431"/>
      <c r="N13" s="236"/>
      <c r="O13" s="354"/>
      <c r="P13" s="392"/>
      <c r="Q13" s="362"/>
      <c r="R13" s="432"/>
      <c r="S13" s="431"/>
      <c r="T13" s="428">
        <f>2600*9*0.35</f>
        <v>8189.9999999999991</v>
      </c>
      <c r="U13" s="99">
        <v>0.5</v>
      </c>
      <c r="V13" s="100">
        <v>0.15</v>
      </c>
      <c r="W13" s="100">
        <v>0.25</v>
      </c>
      <c r="X13" s="100">
        <v>0</v>
      </c>
      <c r="Y13" s="100">
        <v>0.1</v>
      </c>
      <c r="Z13" s="100">
        <v>0</v>
      </c>
      <c r="AA13" s="210">
        <f t="shared" si="0"/>
        <v>1</v>
      </c>
      <c r="AB13" s="658">
        <f>T13*W13</f>
        <v>2047.4999999999998</v>
      </c>
      <c r="AC13" s="80"/>
      <c r="AD13" s="14"/>
      <c r="AE13" s="14"/>
      <c r="AF13" s="14"/>
      <c r="AG13" s="81"/>
      <c r="AH13" s="431"/>
      <c r="AI13" s="262"/>
      <c r="AJ13" s="263"/>
      <c r="AK13" s="263"/>
      <c r="AL13" s="263"/>
      <c r="AM13" s="278"/>
      <c r="AN13" s="279"/>
    </row>
    <row r="14" spans="1:395" s="11" customFormat="1" ht="25" customHeight="1" outlineLevel="2" x14ac:dyDescent="0.25">
      <c r="A14" s="16"/>
      <c r="B14" s="497" t="s">
        <v>58</v>
      </c>
      <c r="C14" s="57">
        <v>1</v>
      </c>
      <c r="D14" s="14"/>
      <c r="E14" s="14" t="s">
        <v>744</v>
      </c>
      <c r="F14" s="14" t="s">
        <v>59</v>
      </c>
      <c r="G14" s="73" t="s">
        <v>60</v>
      </c>
      <c r="H14" s="14" t="s">
        <v>61</v>
      </c>
      <c r="I14" s="14" t="s">
        <v>62</v>
      </c>
      <c r="J14" s="14" t="s">
        <v>63</v>
      </c>
      <c r="K14" s="14" t="s">
        <v>64</v>
      </c>
      <c r="L14" s="81"/>
      <c r="M14" s="431"/>
      <c r="N14" s="236">
        <v>2</v>
      </c>
      <c r="O14" s="417">
        <v>0</v>
      </c>
      <c r="P14" s="425">
        <v>0</v>
      </c>
      <c r="Q14" s="362">
        <v>1.5</v>
      </c>
      <c r="R14" s="432">
        <v>6</v>
      </c>
      <c r="S14" s="431"/>
      <c r="T14" s="428">
        <f>5*52*9*0.4</f>
        <v>936</v>
      </c>
      <c r="U14" s="99">
        <v>0.4</v>
      </c>
      <c r="V14" s="100">
        <v>0.3</v>
      </c>
      <c r="W14" s="100">
        <v>0.2</v>
      </c>
      <c r="X14" s="100">
        <v>0</v>
      </c>
      <c r="Y14" s="100">
        <v>0.1</v>
      </c>
      <c r="Z14" s="100">
        <v>0</v>
      </c>
      <c r="AA14" s="210">
        <f t="shared" si="0"/>
        <v>0.99999999999999989</v>
      </c>
      <c r="AB14" s="658">
        <f>T14*W14</f>
        <v>187.20000000000002</v>
      </c>
      <c r="AC14" s="80"/>
      <c r="AD14" s="14"/>
      <c r="AE14" s="14"/>
      <c r="AF14" s="14"/>
      <c r="AG14" s="81"/>
      <c r="AH14" s="431"/>
      <c r="AI14" s="262" t="s">
        <v>671</v>
      </c>
      <c r="AJ14" s="266" t="s">
        <v>32</v>
      </c>
      <c r="AK14" s="263" t="s">
        <v>671</v>
      </c>
      <c r="AL14" s="263" t="s">
        <v>671</v>
      </c>
      <c r="AM14" s="278" t="s">
        <v>671</v>
      </c>
      <c r="AN14" s="279"/>
    </row>
    <row r="15" spans="1:395" s="11" customFormat="1" ht="25" customHeight="1" outlineLevel="2" x14ac:dyDescent="0.25">
      <c r="A15" s="16"/>
      <c r="B15" s="497" t="s">
        <v>65</v>
      </c>
      <c r="C15" s="57">
        <v>1</v>
      </c>
      <c r="D15" s="14"/>
      <c r="E15" s="14" t="s">
        <v>554</v>
      </c>
      <c r="F15" s="14" t="s">
        <v>66</v>
      </c>
      <c r="G15" s="14" t="s">
        <v>67</v>
      </c>
      <c r="H15" s="14" t="s">
        <v>68</v>
      </c>
      <c r="I15" s="14" t="s">
        <v>69</v>
      </c>
      <c r="J15" s="14"/>
      <c r="K15" s="14"/>
      <c r="L15" s="81"/>
      <c r="M15" s="431"/>
      <c r="N15" s="236"/>
      <c r="O15" s="354"/>
      <c r="P15" s="392"/>
      <c r="Q15" s="362"/>
      <c r="R15" s="432"/>
      <c r="S15" s="431"/>
      <c r="T15" s="428">
        <f>550*9*0.4</f>
        <v>1980</v>
      </c>
      <c r="U15" s="99">
        <v>0.6</v>
      </c>
      <c r="V15" s="100">
        <v>0</v>
      </c>
      <c r="W15" s="100">
        <v>0</v>
      </c>
      <c r="X15" s="100">
        <v>0</v>
      </c>
      <c r="Y15" s="100">
        <v>0.4</v>
      </c>
      <c r="Z15" s="100">
        <v>0</v>
      </c>
      <c r="AA15" s="210">
        <f t="shared" si="0"/>
        <v>1</v>
      </c>
      <c r="AB15" s="658">
        <f>T15*W15</f>
        <v>0</v>
      </c>
      <c r="AC15" s="80"/>
      <c r="AD15" s="14"/>
      <c r="AE15" s="14"/>
      <c r="AF15" s="14"/>
      <c r="AG15" s="81"/>
      <c r="AH15" s="431"/>
      <c r="AI15" s="262"/>
      <c r="AJ15" s="263"/>
      <c r="AK15" s="263"/>
      <c r="AL15" s="263"/>
      <c r="AM15" s="278"/>
      <c r="AN15" s="279"/>
    </row>
    <row r="16" spans="1:395" s="11" customFormat="1" ht="25" customHeight="1" outlineLevel="2" x14ac:dyDescent="0.25">
      <c r="A16" s="16"/>
      <c r="B16" s="499">
        <v>11</v>
      </c>
      <c r="C16" s="57"/>
      <c r="D16" s="83"/>
      <c r="E16" s="83"/>
      <c r="F16" s="83"/>
      <c r="G16" s="83"/>
      <c r="H16" s="83"/>
      <c r="I16" s="83"/>
      <c r="J16" s="83"/>
      <c r="K16" s="83"/>
      <c r="L16" s="84"/>
      <c r="M16" s="431"/>
      <c r="N16" s="237"/>
      <c r="O16" s="355"/>
      <c r="P16" s="393"/>
      <c r="Q16" s="363"/>
      <c r="R16" s="433"/>
      <c r="S16" s="431"/>
      <c r="T16" s="429"/>
      <c r="U16" s="228"/>
      <c r="V16" s="229"/>
      <c r="W16" s="229">
        <f>AVERAGE(W7:W15)</f>
        <v>0.15555555555555556</v>
      </c>
      <c r="X16" s="229"/>
      <c r="Y16" s="229"/>
      <c r="Z16" s="229"/>
      <c r="AA16" s="230"/>
      <c r="AB16" s="660">
        <f>SUM(AB6:AB15)</f>
        <v>23998.2</v>
      </c>
      <c r="AC16" s="82"/>
      <c r="AD16" s="83"/>
      <c r="AE16" s="83"/>
      <c r="AF16" s="83"/>
      <c r="AG16" s="84"/>
      <c r="AH16" s="431"/>
      <c r="AI16" s="267"/>
      <c r="AJ16" s="268"/>
      <c r="AK16" s="268"/>
      <c r="AL16" s="268"/>
      <c r="AM16" s="281"/>
      <c r="AN16" s="282"/>
    </row>
    <row r="17" spans="1:395" s="16" customFormat="1" ht="10" customHeight="1" outlineLevel="1" x14ac:dyDescent="0.25">
      <c r="B17" s="2"/>
      <c r="C17" s="70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40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32"/>
      <c r="AJ17" s="32"/>
      <c r="AK17" s="32"/>
      <c r="AL17" s="32"/>
      <c r="AM17" s="32"/>
      <c r="AN17" s="32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</row>
    <row r="18" spans="1:395" s="35" customFormat="1" ht="34" customHeight="1" outlineLevel="1" x14ac:dyDescent="0.3">
      <c r="A18" s="16"/>
      <c r="B18" s="488" t="s">
        <v>70</v>
      </c>
      <c r="C18" s="489"/>
      <c r="D18" s="490"/>
      <c r="E18" s="88"/>
      <c r="F18" s="88"/>
      <c r="G18" s="88"/>
      <c r="H18" s="88"/>
      <c r="I18" s="88"/>
      <c r="J18" s="88"/>
      <c r="K18" s="88"/>
      <c r="L18" s="89"/>
      <c r="M18" s="430"/>
      <c r="N18" s="96" t="s">
        <v>619</v>
      </c>
      <c r="O18" s="96" t="s">
        <v>638</v>
      </c>
      <c r="P18" s="96" t="s">
        <v>628</v>
      </c>
      <c r="Q18" s="114" t="s">
        <v>13</v>
      </c>
      <c r="R18" s="172" t="s">
        <v>629</v>
      </c>
      <c r="S18" s="430"/>
      <c r="T18" s="173" t="s">
        <v>630</v>
      </c>
      <c r="U18" s="97" t="s">
        <v>631</v>
      </c>
      <c r="V18" s="98" t="s">
        <v>635</v>
      </c>
      <c r="W18" s="98" t="s">
        <v>636</v>
      </c>
      <c r="X18" s="217" t="s">
        <v>632</v>
      </c>
      <c r="Y18" s="208" t="s">
        <v>633</v>
      </c>
      <c r="Z18" s="98" t="s">
        <v>634</v>
      </c>
      <c r="AA18" s="213" t="s">
        <v>657</v>
      </c>
      <c r="AB18" s="636"/>
      <c r="AC18" s="87"/>
      <c r="AD18" s="88"/>
      <c r="AE18" s="88"/>
      <c r="AF18" s="88"/>
      <c r="AG18" s="89"/>
      <c r="AH18" s="430"/>
      <c r="AI18" s="275" t="s">
        <v>669</v>
      </c>
      <c r="AJ18" s="276" t="s">
        <v>666</v>
      </c>
      <c r="AK18" s="276" t="s">
        <v>667</v>
      </c>
      <c r="AL18" s="276" t="s">
        <v>664</v>
      </c>
      <c r="AM18" s="276" t="s">
        <v>668</v>
      </c>
      <c r="AN18" s="343" t="s">
        <v>665</v>
      </c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</row>
    <row r="19" spans="1:395" s="11" customFormat="1" ht="25" customHeight="1" outlineLevel="2" x14ac:dyDescent="0.25">
      <c r="A19" s="16"/>
      <c r="B19" s="491" t="s">
        <v>71</v>
      </c>
      <c r="C19" s="740">
        <v>1</v>
      </c>
      <c r="D19" s="16"/>
      <c r="E19" s="16" t="s">
        <v>72</v>
      </c>
      <c r="F19" s="16" t="s">
        <v>54</v>
      </c>
      <c r="G19" s="741" t="s">
        <v>73</v>
      </c>
      <c r="H19" s="16" t="s">
        <v>74</v>
      </c>
      <c r="I19" s="16" t="s">
        <v>75</v>
      </c>
      <c r="J19" s="16" t="s">
        <v>76</v>
      </c>
      <c r="K19" s="16"/>
      <c r="L19" s="705"/>
      <c r="M19" s="431"/>
      <c r="N19" s="742">
        <v>4</v>
      </c>
      <c r="O19" s="743">
        <v>1</v>
      </c>
      <c r="P19" s="744">
        <v>50</v>
      </c>
      <c r="Q19" s="745">
        <v>0</v>
      </c>
      <c r="R19" s="746">
        <v>0</v>
      </c>
      <c r="S19" s="431"/>
      <c r="T19" s="709">
        <f>0.5*52*9</f>
        <v>234</v>
      </c>
      <c r="U19" s="747">
        <v>0.9</v>
      </c>
      <c r="V19" s="748"/>
      <c r="W19" s="748"/>
      <c r="X19" s="748"/>
      <c r="Y19" s="748">
        <v>0.1</v>
      </c>
      <c r="Z19" s="748"/>
      <c r="AA19" s="749">
        <f>U19+V19+W19+X19+Y19+Z19</f>
        <v>1</v>
      </c>
      <c r="AB19" s="750"/>
      <c r="AC19" s="703"/>
      <c r="AD19" s="16"/>
      <c r="AE19" s="16"/>
      <c r="AF19" s="16"/>
      <c r="AG19" s="705"/>
      <c r="AH19" s="431"/>
      <c r="AI19" s="751" t="s">
        <v>671</v>
      </c>
      <c r="AJ19" s="752" t="s">
        <v>32</v>
      </c>
      <c r="AK19" s="752" t="s">
        <v>32</v>
      </c>
      <c r="AL19" s="752" t="s">
        <v>32</v>
      </c>
      <c r="AM19" s="752" t="s">
        <v>32</v>
      </c>
      <c r="AN19" s="716" t="s">
        <v>684</v>
      </c>
    </row>
    <row r="20" spans="1:395" s="11" customFormat="1" ht="25" customHeight="1" outlineLevel="2" x14ac:dyDescent="0.25">
      <c r="A20" s="16"/>
      <c r="B20" s="491" t="s">
        <v>77</v>
      </c>
      <c r="C20" s="58"/>
      <c r="D20" s="15"/>
      <c r="E20" s="15" t="s">
        <v>78</v>
      </c>
      <c r="F20" s="15" t="s">
        <v>79</v>
      </c>
      <c r="G20" s="36" t="s">
        <v>73</v>
      </c>
      <c r="H20" s="15" t="s">
        <v>80</v>
      </c>
      <c r="I20" s="15"/>
      <c r="J20" s="15"/>
      <c r="K20" s="15"/>
      <c r="L20" s="91"/>
      <c r="M20" s="431"/>
      <c r="N20" s="350"/>
      <c r="O20" s="356"/>
      <c r="P20" s="368"/>
      <c r="Q20" s="419"/>
      <c r="R20" s="434"/>
      <c r="S20" s="431"/>
      <c r="T20" s="438"/>
      <c r="U20" s="214"/>
      <c r="V20" s="215"/>
      <c r="W20" s="215"/>
      <c r="X20" s="215"/>
      <c r="Y20" s="215"/>
      <c r="Z20" s="215"/>
      <c r="AA20" s="216">
        <f t="shared" ref="AA20:AA25" si="1">U20+V20+W20+X20+Y20+Z20</f>
        <v>0</v>
      </c>
      <c r="AB20" s="661"/>
      <c r="AC20" s="90"/>
      <c r="AD20" s="15"/>
      <c r="AE20" s="15"/>
      <c r="AF20" s="15"/>
      <c r="AG20" s="91"/>
      <c r="AH20" s="431"/>
      <c r="AI20" s="371"/>
      <c r="AJ20" s="372"/>
      <c r="AK20" s="372"/>
      <c r="AL20" s="372"/>
      <c r="AM20" s="372"/>
      <c r="AN20" s="271"/>
    </row>
    <row r="21" spans="1:395" s="11" customFormat="1" ht="25" customHeight="1" outlineLevel="2" x14ac:dyDescent="0.25">
      <c r="A21" s="16"/>
      <c r="B21" s="491" t="s">
        <v>81</v>
      </c>
      <c r="C21" s="58">
        <v>1</v>
      </c>
      <c r="D21" s="15"/>
      <c r="E21" s="15" t="s">
        <v>82</v>
      </c>
      <c r="F21" s="15" t="s">
        <v>24</v>
      </c>
      <c r="G21" s="15" t="s">
        <v>83</v>
      </c>
      <c r="H21" s="15" t="s">
        <v>84</v>
      </c>
      <c r="I21" s="15" t="s">
        <v>85</v>
      </c>
      <c r="J21" s="15" t="s">
        <v>86</v>
      </c>
      <c r="K21" s="15" t="s">
        <v>84</v>
      </c>
      <c r="L21" s="91" t="s">
        <v>85</v>
      </c>
      <c r="M21" s="431"/>
      <c r="N21" s="350">
        <v>7</v>
      </c>
      <c r="O21" s="356">
        <v>1</v>
      </c>
      <c r="P21" s="368"/>
      <c r="Q21" s="419">
        <v>0</v>
      </c>
      <c r="R21" s="434">
        <v>0</v>
      </c>
      <c r="S21" s="431"/>
      <c r="T21" s="438">
        <f>2*52*9</f>
        <v>936</v>
      </c>
      <c r="U21" s="214"/>
      <c r="V21" s="215"/>
      <c r="W21" s="215"/>
      <c r="X21" s="215"/>
      <c r="Y21" s="215"/>
      <c r="Z21" s="215"/>
      <c r="AA21" s="216">
        <f t="shared" si="1"/>
        <v>0</v>
      </c>
      <c r="AB21" s="661"/>
      <c r="AC21" s="90"/>
      <c r="AD21" s="15"/>
      <c r="AE21" s="15"/>
      <c r="AF21" s="15"/>
      <c r="AG21" s="91"/>
      <c r="AH21" s="431"/>
      <c r="AI21" s="415" t="s">
        <v>32</v>
      </c>
      <c r="AJ21" s="375" t="s">
        <v>32</v>
      </c>
      <c r="AK21" s="375" t="s">
        <v>32</v>
      </c>
      <c r="AL21" s="375" t="s">
        <v>32</v>
      </c>
      <c r="AM21" s="372" t="s">
        <v>671</v>
      </c>
      <c r="AN21" s="271"/>
    </row>
    <row r="22" spans="1:395" s="11" customFormat="1" ht="25" customHeight="1" outlineLevel="2" x14ac:dyDescent="0.25">
      <c r="A22" s="16"/>
      <c r="B22" s="491" t="s">
        <v>87</v>
      </c>
      <c r="C22" s="58"/>
      <c r="D22" s="15"/>
      <c r="E22" s="15" t="s">
        <v>662</v>
      </c>
      <c r="F22" s="15" t="s">
        <v>88</v>
      </c>
      <c r="G22" s="15" t="s">
        <v>89</v>
      </c>
      <c r="H22" s="15" t="s">
        <v>90</v>
      </c>
      <c r="I22" s="15" t="s">
        <v>91</v>
      </c>
      <c r="J22" s="15" t="s">
        <v>92</v>
      </c>
      <c r="K22" s="15"/>
      <c r="L22" s="91"/>
      <c r="M22" s="431"/>
      <c r="N22" s="350"/>
      <c r="O22" s="356"/>
      <c r="P22" s="368"/>
      <c r="Q22" s="419"/>
      <c r="R22" s="434"/>
      <c r="S22" s="431"/>
      <c r="T22" s="438"/>
      <c r="U22" s="214"/>
      <c r="V22" s="215"/>
      <c r="W22" s="215"/>
      <c r="X22" s="215"/>
      <c r="Y22" s="215"/>
      <c r="Z22" s="215"/>
      <c r="AA22" s="216">
        <f t="shared" si="1"/>
        <v>0</v>
      </c>
      <c r="AB22" s="661"/>
      <c r="AC22" s="90"/>
      <c r="AD22" s="15"/>
      <c r="AE22" s="15"/>
      <c r="AF22" s="15"/>
      <c r="AG22" s="91"/>
      <c r="AH22" s="431"/>
      <c r="AI22" s="371"/>
      <c r="AJ22" s="372"/>
      <c r="AK22" s="372"/>
      <c r="AL22" s="372"/>
      <c r="AM22" s="372"/>
      <c r="AN22" s="271"/>
    </row>
    <row r="23" spans="1:395" s="11" customFormat="1" ht="25" customHeight="1" outlineLevel="2" x14ac:dyDescent="0.25">
      <c r="A23" s="16"/>
      <c r="B23" s="491" t="s">
        <v>93</v>
      </c>
      <c r="C23" s="58"/>
      <c r="D23" s="15"/>
      <c r="E23" s="15" t="s">
        <v>94</v>
      </c>
      <c r="F23" s="15" t="s">
        <v>24</v>
      </c>
      <c r="G23" s="15" t="s">
        <v>95</v>
      </c>
      <c r="H23" s="15" t="s">
        <v>96</v>
      </c>
      <c r="I23" s="15" t="s">
        <v>97</v>
      </c>
      <c r="J23" s="15" t="s">
        <v>98</v>
      </c>
      <c r="K23" s="15"/>
      <c r="L23" s="91"/>
      <c r="M23" s="431"/>
      <c r="N23" s="350"/>
      <c r="O23" s="356"/>
      <c r="P23" s="368"/>
      <c r="Q23" s="419"/>
      <c r="R23" s="434"/>
      <c r="S23" s="431"/>
      <c r="T23" s="438"/>
      <c r="U23" s="214"/>
      <c r="V23" s="215"/>
      <c r="W23" s="215"/>
      <c r="X23" s="215"/>
      <c r="Y23" s="215"/>
      <c r="Z23" s="215"/>
      <c r="AA23" s="216">
        <f t="shared" si="1"/>
        <v>0</v>
      </c>
      <c r="AB23" s="661"/>
      <c r="AC23" s="90"/>
      <c r="AD23" s="15"/>
      <c r="AE23" s="15"/>
      <c r="AF23" s="15"/>
      <c r="AG23" s="91"/>
      <c r="AH23" s="431"/>
      <c r="AI23" s="371"/>
      <c r="AJ23" s="372"/>
      <c r="AK23" s="372"/>
      <c r="AL23" s="372"/>
      <c r="AM23" s="372"/>
      <c r="AN23" s="271"/>
    </row>
    <row r="24" spans="1:395" s="11" customFormat="1" ht="25" customHeight="1" outlineLevel="2" x14ac:dyDescent="0.25">
      <c r="A24" s="16"/>
      <c r="B24" s="491"/>
      <c r="C24" s="58"/>
      <c r="D24" s="15"/>
      <c r="E24" s="15"/>
      <c r="F24" s="15"/>
      <c r="G24" s="15"/>
      <c r="H24" s="15"/>
      <c r="I24" s="15"/>
      <c r="J24" s="15"/>
      <c r="K24" s="15"/>
      <c r="L24" s="91"/>
      <c r="M24" s="431"/>
      <c r="N24" s="350"/>
      <c r="O24" s="356"/>
      <c r="P24" s="368"/>
      <c r="Q24" s="419"/>
      <c r="R24" s="434"/>
      <c r="S24" s="431"/>
      <c r="T24" s="438"/>
      <c r="U24" s="214"/>
      <c r="V24" s="215"/>
      <c r="W24" s="215"/>
      <c r="X24" s="215"/>
      <c r="Y24" s="215"/>
      <c r="Z24" s="215"/>
      <c r="AA24" s="216">
        <f t="shared" si="1"/>
        <v>0</v>
      </c>
      <c r="AB24" s="661"/>
      <c r="AC24" s="90"/>
      <c r="AD24" s="15"/>
      <c r="AE24" s="15"/>
      <c r="AF24" s="15"/>
      <c r="AG24" s="91"/>
      <c r="AH24" s="431"/>
      <c r="AI24" s="371"/>
      <c r="AJ24" s="372"/>
      <c r="AK24" s="372"/>
      <c r="AL24" s="372"/>
      <c r="AM24" s="372"/>
      <c r="AN24" s="271"/>
    </row>
    <row r="25" spans="1:395" s="11" customFormat="1" ht="25" customHeight="1" outlineLevel="2" x14ac:dyDescent="0.25">
      <c r="A25" s="16"/>
      <c r="B25" s="492">
        <v>5</v>
      </c>
      <c r="C25" s="58"/>
      <c r="D25" s="93"/>
      <c r="E25" s="93"/>
      <c r="F25" s="93"/>
      <c r="G25" s="93"/>
      <c r="H25" s="93"/>
      <c r="I25" s="93"/>
      <c r="J25" s="93"/>
      <c r="K25" s="93"/>
      <c r="L25" s="94"/>
      <c r="M25" s="431"/>
      <c r="N25" s="351"/>
      <c r="O25" s="357"/>
      <c r="P25" s="369"/>
      <c r="Q25" s="421"/>
      <c r="R25" s="435"/>
      <c r="S25" s="431"/>
      <c r="T25" s="439"/>
      <c r="U25" s="225"/>
      <c r="V25" s="226"/>
      <c r="W25" s="226"/>
      <c r="X25" s="226"/>
      <c r="Y25" s="226"/>
      <c r="Z25" s="226"/>
      <c r="AA25" s="227">
        <f t="shared" si="1"/>
        <v>0</v>
      </c>
      <c r="AB25" s="637"/>
      <c r="AC25" s="92"/>
      <c r="AD25" s="93"/>
      <c r="AE25" s="93"/>
      <c r="AF25" s="93"/>
      <c r="AG25" s="94"/>
      <c r="AH25" s="431"/>
      <c r="AI25" s="373"/>
      <c r="AJ25" s="374"/>
      <c r="AK25" s="374"/>
      <c r="AL25" s="374"/>
      <c r="AM25" s="374"/>
      <c r="AN25" s="274"/>
    </row>
    <row r="26" spans="1:395" s="16" customFormat="1" ht="10" customHeight="1" outlineLevel="1" x14ac:dyDescent="0.25">
      <c r="B26" s="32"/>
      <c r="C26" s="56"/>
      <c r="D26" s="32"/>
      <c r="E26" s="32"/>
      <c r="F26" s="32"/>
      <c r="G26" s="32"/>
      <c r="H26" s="32"/>
      <c r="I26" s="32"/>
      <c r="J26" s="32"/>
      <c r="K26" s="32"/>
      <c r="L26" s="32"/>
      <c r="M26" s="2"/>
      <c r="N26" s="2"/>
      <c r="O26" s="2"/>
      <c r="P26" s="2"/>
      <c r="Q26" s="2"/>
      <c r="R26" s="2"/>
      <c r="S26" s="2"/>
      <c r="T26" s="240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32"/>
      <c r="AJ26" s="32"/>
      <c r="AK26" s="32"/>
      <c r="AL26" s="32"/>
      <c r="AM26" s="32"/>
      <c r="AN26" s="32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  <c r="MR26" s="11"/>
      <c r="MS26" s="11"/>
      <c r="MT26" s="11"/>
      <c r="MU26" s="11"/>
      <c r="MV26" s="11"/>
      <c r="MW26" s="11"/>
      <c r="MX26" s="11"/>
      <c r="MY26" s="11"/>
      <c r="MZ26" s="11"/>
      <c r="NA26" s="11"/>
      <c r="NB26" s="11"/>
      <c r="NC26" s="11"/>
      <c r="ND26" s="11"/>
      <c r="NE26" s="11"/>
      <c r="NF26" s="11"/>
      <c r="NG26" s="11"/>
      <c r="NH26" s="11"/>
      <c r="NI26" s="11"/>
      <c r="NJ26" s="11"/>
      <c r="NK26" s="11"/>
      <c r="NL26" s="11"/>
      <c r="NM26" s="11"/>
      <c r="NN26" s="11"/>
      <c r="NO26" s="11"/>
      <c r="NP26" s="11"/>
      <c r="NQ26" s="11"/>
      <c r="NR26" s="11"/>
      <c r="NS26" s="11"/>
      <c r="NT26" s="11"/>
      <c r="NU26" s="11"/>
      <c r="NV26" s="11"/>
      <c r="NW26" s="11"/>
      <c r="NX26" s="11"/>
      <c r="NY26" s="11"/>
      <c r="NZ26" s="11"/>
      <c r="OA26" s="11"/>
      <c r="OB26" s="11"/>
      <c r="OC26" s="11"/>
      <c r="OD26" s="11"/>
      <c r="OE26" s="11"/>
    </row>
    <row r="27" spans="1:395" s="37" customFormat="1" ht="34" customHeight="1" outlineLevel="1" x14ac:dyDescent="0.3">
      <c r="A27" s="16"/>
      <c r="B27" s="559" t="s">
        <v>99</v>
      </c>
      <c r="C27" s="59"/>
      <c r="D27" s="559"/>
      <c r="E27" s="560"/>
      <c r="F27" s="560"/>
      <c r="G27" s="560"/>
      <c r="H27" s="560"/>
      <c r="I27" s="560"/>
      <c r="J27" s="560"/>
      <c r="K27" s="560"/>
      <c r="L27" s="560"/>
      <c r="M27" s="431"/>
      <c r="N27" s="106" t="s">
        <v>619</v>
      </c>
      <c r="O27" s="107" t="s">
        <v>638</v>
      </c>
      <c r="P27" s="108" t="s">
        <v>628</v>
      </c>
      <c r="Q27" s="115" t="s">
        <v>13</v>
      </c>
      <c r="R27" s="108" t="s">
        <v>629</v>
      </c>
      <c r="S27" s="431"/>
      <c r="T27" s="177" t="s">
        <v>630</v>
      </c>
      <c r="U27" s="109" t="s">
        <v>631</v>
      </c>
      <c r="V27" s="110" t="s">
        <v>635</v>
      </c>
      <c r="W27" s="110" t="s">
        <v>636</v>
      </c>
      <c r="X27" s="218" t="s">
        <v>632</v>
      </c>
      <c r="Y27" s="111" t="s">
        <v>633</v>
      </c>
      <c r="Z27" s="111" t="s">
        <v>634</v>
      </c>
      <c r="AA27" s="219" t="s">
        <v>657</v>
      </c>
      <c r="AB27" s="638"/>
      <c r="AC27" s="157"/>
      <c r="AD27" s="158"/>
      <c r="AE27" s="158"/>
      <c r="AF27" s="158"/>
      <c r="AG27" s="159"/>
      <c r="AH27" s="431"/>
      <c r="AI27" s="577" t="s">
        <v>669</v>
      </c>
      <c r="AJ27" s="578" t="s">
        <v>666</v>
      </c>
      <c r="AK27" s="578" t="s">
        <v>667</v>
      </c>
      <c r="AL27" s="578" t="s">
        <v>664</v>
      </c>
      <c r="AM27" s="578" t="s">
        <v>668</v>
      </c>
      <c r="AN27" s="579" t="s">
        <v>665</v>
      </c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</row>
    <row r="28" spans="1:395" s="11" customFormat="1" ht="25" customHeight="1" outlineLevel="2" x14ac:dyDescent="0.25">
      <c r="A28" s="16"/>
      <c r="B28" s="564" t="s">
        <v>100</v>
      </c>
      <c r="C28" s="60">
        <v>1</v>
      </c>
      <c r="D28" s="565"/>
      <c r="E28" s="565" t="s">
        <v>101</v>
      </c>
      <c r="F28" s="565" t="s">
        <v>24</v>
      </c>
      <c r="G28" s="565" t="s">
        <v>102</v>
      </c>
      <c r="H28" s="565" t="s">
        <v>103</v>
      </c>
      <c r="I28" s="565" t="s">
        <v>104</v>
      </c>
      <c r="J28" s="565" t="s">
        <v>614</v>
      </c>
      <c r="K28" s="565"/>
      <c r="L28" s="566"/>
      <c r="M28" s="431"/>
      <c r="N28" s="586"/>
      <c r="O28" s="587"/>
      <c r="P28" s="570"/>
      <c r="Q28" s="588"/>
      <c r="R28" s="570"/>
      <c r="S28" s="431"/>
      <c r="T28" s="440"/>
      <c r="U28" s="482"/>
      <c r="V28" s="483"/>
      <c r="W28" s="483"/>
      <c r="X28" s="483"/>
      <c r="Y28" s="483"/>
      <c r="Z28" s="483"/>
      <c r="AA28" s="484">
        <f>Z28+Y28+X28+W28+V28+U28</f>
        <v>0</v>
      </c>
      <c r="AB28" s="639"/>
      <c r="AC28" s="150"/>
      <c r="AD28" s="23"/>
      <c r="AE28" s="23"/>
      <c r="AF28" s="23"/>
      <c r="AG28" s="151"/>
      <c r="AH28" s="431"/>
      <c r="AI28" s="327"/>
      <c r="AJ28" s="322"/>
      <c r="AK28" s="322"/>
      <c r="AL28" s="322"/>
      <c r="AM28" s="322"/>
      <c r="AN28" s="295"/>
    </row>
    <row r="29" spans="1:395" s="11" customFormat="1" ht="25" customHeight="1" outlineLevel="2" x14ac:dyDescent="0.25">
      <c r="A29" s="16"/>
      <c r="B29" s="561" t="s">
        <v>611</v>
      </c>
      <c r="C29" s="60"/>
      <c r="D29" s="562"/>
      <c r="E29" s="562" t="s">
        <v>105</v>
      </c>
      <c r="F29" s="562" t="s">
        <v>24</v>
      </c>
      <c r="G29" s="562" t="s">
        <v>106</v>
      </c>
      <c r="H29" s="562" t="s">
        <v>107</v>
      </c>
      <c r="I29" s="562"/>
      <c r="J29" s="562"/>
      <c r="K29" s="562"/>
      <c r="L29" s="563"/>
      <c r="M29" s="431"/>
      <c r="N29" s="586"/>
      <c r="O29" s="587"/>
      <c r="P29" s="570"/>
      <c r="Q29" s="588"/>
      <c r="R29" s="570"/>
      <c r="S29" s="431"/>
      <c r="T29" s="440"/>
      <c r="U29" s="482"/>
      <c r="V29" s="483"/>
      <c r="W29" s="483"/>
      <c r="X29" s="483"/>
      <c r="Y29" s="483"/>
      <c r="Z29" s="483"/>
      <c r="AA29" s="484">
        <f t="shared" ref="AA29:AA41" si="2">Z29+Y29+X29+W29+V29+U29</f>
        <v>0</v>
      </c>
      <c r="AB29" s="639"/>
      <c r="AC29" s="150"/>
      <c r="AD29" s="23"/>
      <c r="AE29" s="23"/>
      <c r="AF29" s="23"/>
      <c r="AG29" s="151"/>
      <c r="AH29" s="431"/>
      <c r="AI29" s="327"/>
      <c r="AJ29" s="322"/>
      <c r="AK29" s="322"/>
      <c r="AL29" s="322"/>
      <c r="AM29" s="322"/>
      <c r="AN29" s="295"/>
    </row>
    <row r="30" spans="1:395" s="11" customFormat="1" ht="25" customHeight="1" outlineLevel="2" x14ac:dyDescent="0.25">
      <c r="A30" s="16"/>
      <c r="B30" s="500" t="s">
        <v>108</v>
      </c>
      <c r="C30" s="60"/>
      <c r="D30" s="23"/>
      <c r="E30" s="23" t="s">
        <v>109</v>
      </c>
      <c r="F30" s="23" t="s">
        <v>110</v>
      </c>
      <c r="G30" s="23" t="s">
        <v>111</v>
      </c>
      <c r="H30" s="23" t="s">
        <v>112</v>
      </c>
      <c r="I30" s="23" t="s">
        <v>113</v>
      </c>
      <c r="J30" s="23"/>
      <c r="K30" s="23"/>
      <c r="L30" s="151"/>
      <c r="M30" s="431"/>
      <c r="N30" s="586"/>
      <c r="O30" s="587"/>
      <c r="P30" s="570"/>
      <c r="Q30" s="588"/>
      <c r="R30" s="570"/>
      <c r="S30" s="431"/>
      <c r="T30" s="440"/>
      <c r="U30" s="482"/>
      <c r="V30" s="483"/>
      <c r="W30" s="483"/>
      <c r="X30" s="483"/>
      <c r="Y30" s="483"/>
      <c r="Z30" s="483"/>
      <c r="AA30" s="484">
        <f t="shared" si="2"/>
        <v>0</v>
      </c>
      <c r="AB30" s="639"/>
      <c r="AC30" s="150"/>
      <c r="AD30" s="23"/>
      <c r="AE30" s="23"/>
      <c r="AF30" s="23"/>
      <c r="AG30" s="151"/>
      <c r="AH30" s="431"/>
      <c r="AI30" s="327"/>
      <c r="AJ30" s="322"/>
      <c r="AK30" s="322"/>
      <c r="AL30" s="322"/>
      <c r="AM30" s="322"/>
      <c r="AN30" s="295"/>
    </row>
    <row r="31" spans="1:395" s="11" customFormat="1" ht="25" customHeight="1" outlineLevel="2" x14ac:dyDescent="0.25">
      <c r="A31" s="16"/>
      <c r="B31" s="500" t="s">
        <v>114</v>
      </c>
      <c r="C31" s="60"/>
      <c r="D31" s="23"/>
      <c r="E31" s="23" t="s">
        <v>115</v>
      </c>
      <c r="F31" s="23" t="s">
        <v>24</v>
      </c>
      <c r="G31" s="23" t="s">
        <v>116</v>
      </c>
      <c r="H31" s="23" t="s">
        <v>117</v>
      </c>
      <c r="I31" s="23" t="s">
        <v>118</v>
      </c>
      <c r="J31" s="23" t="s">
        <v>119</v>
      </c>
      <c r="K31" s="23" t="s">
        <v>120</v>
      </c>
      <c r="L31" s="151"/>
      <c r="M31" s="431"/>
      <c r="N31" s="586"/>
      <c r="O31" s="587"/>
      <c r="P31" s="570"/>
      <c r="Q31" s="588"/>
      <c r="R31" s="570"/>
      <c r="S31" s="431"/>
      <c r="T31" s="440"/>
      <c r="U31" s="482"/>
      <c r="V31" s="483"/>
      <c r="W31" s="483"/>
      <c r="X31" s="483"/>
      <c r="Y31" s="483"/>
      <c r="Z31" s="483"/>
      <c r="AA31" s="484">
        <f t="shared" si="2"/>
        <v>0</v>
      </c>
      <c r="AB31" s="639"/>
      <c r="AC31" s="150"/>
      <c r="AD31" s="23"/>
      <c r="AE31" s="23"/>
      <c r="AF31" s="23"/>
      <c r="AG31" s="151"/>
      <c r="AH31" s="431"/>
      <c r="AI31" s="327"/>
      <c r="AJ31" s="322"/>
      <c r="AK31" s="322"/>
      <c r="AL31" s="322"/>
      <c r="AM31" s="322"/>
      <c r="AN31" s="295"/>
    </row>
    <row r="32" spans="1:395" s="11" customFormat="1" ht="25" customHeight="1" outlineLevel="2" x14ac:dyDescent="0.25">
      <c r="A32" s="16"/>
      <c r="B32" s="500" t="s">
        <v>121</v>
      </c>
      <c r="C32" s="60"/>
      <c r="D32" s="23"/>
      <c r="E32" s="23" t="s">
        <v>122</v>
      </c>
      <c r="F32" s="23" t="s">
        <v>54</v>
      </c>
      <c r="G32" s="23" t="s">
        <v>73</v>
      </c>
      <c r="H32" s="23" t="s">
        <v>123</v>
      </c>
      <c r="I32" s="23" t="s">
        <v>124</v>
      </c>
      <c r="J32" s="23"/>
      <c r="K32" s="23"/>
      <c r="L32" s="151"/>
      <c r="M32" s="431"/>
      <c r="N32" s="586"/>
      <c r="O32" s="587"/>
      <c r="P32" s="570"/>
      <c r="Q32" s="588"/>
      <c r="R32" s="570"/>
      <c r="S32" s="431"/>
      <c r="T32" s="440"/>
      <c r="U32" s="482"/>
      <c r="V32" s="483"/>
      <c r="W32" s="483"/>
      <c r="X32" s="483"/>
      <c r="Y32" s="483"/>
      <c r="Z32" s="483"/>
      <c r="AA32" s="484">
        <f t="shared" si="2"/>
        <v>0</v>
      </c>
      <c r="AB32" s="639"/>
      <c r="AC32" s="150"/>
      <c r="AD32" s="23"/>
      <c r="AE32" s="23"/>
      <c r="AF32" s="23"/>
      <c r="AG32" s="151"/>
      <c r="AH32" s="431"/>
      <c r="AI32" s="327"/>
      <c r="AJ32" s="322"/>
      <c r="AK32" s="322"/>
      <c r="AL32" s="322"/>
      <c r="AM32" s="322"/>
      <c r="AN32" s="295"/>
    </row>
    <row r="33" spans="1:395" s="11" customFormat="1" ht="25" customHeight="1" outlineLevel="2" x14ac:dyDescent="0.25">
      <c r="A33" s="16"/>
      <c r="B33" s="501" t="s">
        <v>125</v>
      </c>
      <c r="C33" s="60"/>
      <c r="D33" s="23"/>
      <c r="E33" s="23" t="s">
        <v>126</v>
      </c>
      <c r="F33" s="23" t="s">
        <v>59</v>
      </c>
      <c r="G33" s="23" t="s">
        <v>60</v>
      </c>
      <c r="H33" s="23" t="s">
        <v>127</v>
      </c>
      <c r="I33" s="23" t="s">
        <v>128</v>
      </c>
      <c r="J33" s="23"/>
      <c r="K33" s="23"/>
      <c r="L33" s="151"/>
      <c r="M33" s="431"/>
      <c r="N33" s="586"/>
      <c r="O33" s="587"/>
      <c r="P33" s="570"/>
      <c r="Q33" s="588"/>
      <c r="R33" s="570"/>
      <c r="S33" s="431"/>
      <c r="T33" s="440"/>
      <c r="U33" s="482"/>
      <c r="V33" s="483"/>
      <c r="W33" s="483"/>
      <c r="X33" s="483"/>
      <c r="Y33" s="483"/>
      <c r="Z33" s="483"/>
      <c r="AA33" s="484">
        <f t="shared" si="2"/>
        <v>0</v>
      </c>
      <c r="AB33" s="639"/>
      <c r="AC33" s="150"/>
      <c r="AD33" s="23"/>
      <c r="AE33" s="23"/>
      <c r="AF33" s="23"/>
      <c r="AG33" s="151"/>
      <c r="AH33" s="431"/>
      <c r="AI33" s="327"/>
      <c r="AJ33" s="322"/>
      <c r="AK33" s="322"/>
      <c r="AL33" s="322"/>
      <c r="AM33" s="322"/>
      <c r="AN33" s="295"/>
    </row>
    <row r="34" spans="1:395" s="11" customFormat="1" ht="25" customHeight="1" outlineLevel="2" x14ac:dyDescent="0.25">
      <c r="A34" s="16"/>
      <c r="B34" s="500" t="s">
        <v>129</v>
      </c>
      <c r="C34" s="60"/>
      <c r="D34" s="23"/>
      <c r="E34" s="23" t="s">
        <v>130</v>
      </c>
      <c r="F34" s="23" t="s">
        <v>24</v>
      </c>
      <c r="G34" s="23" t="s">
        <v>131</v>
      </c>
      <c r="H34" s="23" t="s">
        <v>132</v>
      </c>
      <c r="I34" s="23"/>
      <c r="J34" s="23"/>
      <c r="K34" s="23"/>
      <c r="L34" s="151"/>
      <c r="M34" s="431"/>
      <c r="N34" s="586"/>
      <c r="O34" s="587"/>
      <c r="P34" s="570"/>
      <c r="Q34" s="588"/>
      <c r="R34" s="570"/>
      <c r="S34" s="431"/>
      <c r="T34" s="440"/>
      <c r="U34" s="482"/>
      <c r="V34" s="483"/>
      <c r="W34" s="483"/>
      <c r="X34" s="483"/>
      <c r="Y34" s="483"/>
      <c r="Z34" s="483"/>
      <c r="AA34" s="484">
        <f t="shared" si="2"/>
        <v>0</v>
      </c>
      <c r="AB34" s="639"/>
      <c r="AC34" s="150"/>
      <c r="AD34" s="23"/>
      <c r="AE34" s="23"/>
      <c r="AF34" s="23"/>
      <c r="AG34" s="151"/>
      <c r="AH34" s="431"/>
      <c r="AI34" s="327"/>
      <c r="AJ34" s="322"/>
      <c r="AK34" s="322"/>
      <c r="AL34" s="322"/>
      <c r="AM34" s="322"/>
      <c r="AN34" s="295"/>
    </row>
    <row r="35" spans="1:395" s="11" customFormat="1" ht="25" customHeight="1" outlineLevel="2" x14ac:dyDescent="0.25">
      <c r="A35" s="16"/>
      <c r="B35" s="500" t="s">
        <v>133</v>
      </c>
      <c r="C35" s="60"/>
      <c r="D35" s="23"/>
      <c r="E35" s="23" t="s">
        <v>134</v>
      </c>
      <c r="F35" s="23" t="s">
        <v>24</v>
      </c>
      <c r="G35" s="23" t="s">
        <v>135</v>
      </c>
      <c r="H35" s="23" t="s">
        <v>136</v>
      </c>
      <c r="I35" s="23"/>
      <c r="J35" s="23"/>
      <c r="K35" s="23"/>
      <c r="L35" s="151"/>
      <c r="M35" s="431"/>
      <c r="N35" s="586"/>
      <c r="O35" s="587"/>
      <c r="P35" s="570"/>
      <c r="Q35" s="588"/>
      <c r="R35" s="570"/>
      <c r="S35" s="431"/>
      <c r="T35" s="440"/>
      <c r="U35" s="482"/>
      <c r="V35" s="483"/>
      <c r="W35" s="483"/>
      <c r="X35" s="483"/>
      <c r="Y35" s="483"/>
      <c r="Z35" s="483"/>
      <c r="AA35" s="484">
        <f t="shared" si="2"/>
        <v>0</v>
      </c>
      <c r="AB35" s="639"/>
      <c r="AC35" s="150"/>
      <c r="AD35" s="23"/>
      <c r="AE35" s="23"/>
      <c r="AF35" s="23"/>
      <c r="AG35" s="151"/>
      <c r="AH35" s="431"/>
      <c r="AI35" s="327"/>
      <c r="AJ35" s="322"/>
      <c r="AK35" s="322"/>
      <c r="AL35" s="322"/>
      <c r="AM35" s="322"/>
      <c r="AN35" s="295"/>
    </row>
    <row r="36" spans="1:395" s="11" customFormat="1" ht="25" customHeight="1" outlineLevel="2" x14ac:dyDescent="0.25">
      <c r="A36" s="16"/>
      <c r="B36" s="500" t="s">
        <v>137</v>
      </c>
      <c r="C36" s="60"/>
      <c r="D36" s="23"/>
      <c r="E36" s="23" t="s">
        <v>138</v>
      </c>
      <c r="F36" s="23" t="s">
        <v>50</v>
      </c>
      <c r="G36" s="23" t="s">
        <v>51</v>
      </c>
      <c r="H36" s="23" t="s">
        <v>139</v>
      </c>
      <c r="I36" s="23"/>
      <c r="J36" s="23"/>
      <c r="K36" s="23"/>
      <c r="L36" s="151"/>
      <c r="M36" s="431"/>
      <c r="N36" s="586"/>
      <c r="O36" s="587"/>
      <c r="P36" s="570"/>
      <c r="Q36" s="588"/>
      <c r="R36" s="570"/>
      <c r="S36" s="431"/>
      <c r="T36" s="440"/>
      <c r="U36" s="482"/>
      <c r="V36" s="483"/>
      <c r="W36" s="483"/>
      <c r="X36" s="483"/>
      <c r="Y36" s="483"/>
      <c r="Z36" s="483"/>
      <c r="AA36" s="484">
        <f t="shared" si="2"/>
        <v>0</v>
      </c>
      <c r="AB36" s="639"/>
      <c r="AC36" s="150"/>
      <c r="AD36" s="23"/>
      <c r="AE36" s="23"/>
      <c r="AF36" s="23"/>
      <c r="AG36" s="151"/>
      <c r="AH36" s="431"/>
      <c r="AI36" s="327"/>
      <c r="AJ36" s="322"/>
      <c r="AK36" s="322"/>
      <c r="AL36" s="322"/>
      <c r="AM36" s="322"/>
      <c r="AN36" s="295"/>
    </row>
    <row r="37" spans="1:395" s="11" customFormat="1" ht="25" customHeight="1" outlineLevel="2" x14ac:dyDescent="0.25">
      <c r="A37" s="16"/>
      <c r="B37" s="500" t="s">
        <v>140</v>
      </c>
      <c r="C37" s="60"/>
      <c r="D37" s="23"/>
      <c r="E37" s="23" t="s">
        <v>141</v>
      </c>
      <c r="F37" s="23" t="s">
        <v>50</v>
      </c>
      <c r="G37" s="23" t="s">
        <v>51</v>
      </c>
      <c r="H37" s="23" t="s">
        <v>142</v>
      </c>
      <c r="I37" s="23"/>
      <c r="J37" s="23"/>
      <c r="K37" s="23"/>
      <c r="L37" s="151"/>
      <c r="M37" s="431"/>
      <c r="N37" s="586"/>
      <c r="O37" s="587"/>
      <c r="P37" s="570"/>
      <c r="Q37" s="588"/>
      <c r="R37" s="570"/>
      <c r="S37" s="431"/>
      <c r="T37" s="440"/>
      <c r="U37" s="482"/>
      <c r="V37" s="483"/>
      <c r="W37" s="483"/>
      <c r="X37" s="483"/>
      <c r="Y37" s="483"/>
      <c r="Z37" s="483"/>
      <c r="AA37" s="484">
        <f t="shared" si="2"/>
        <v>0</v>
      </c>
      <c r="AB37" s="639"/>
      <c r="AC37" s="150"/>
      <c r="AD37" s="23"/>
      <c r="AE37" s="23"/>
      <c r="AF37" s="23"/>
      <c r="AG37" s="151"/>
      <c r="AH37" s="431"/>
      <c r="AI37" s="327"/>
      <c r="AJ37" s="322"/>
      <c r="AK37" s="322"/>
      <c r="AL37" s="322"/>
      <c r="AM37" s="322"/>
      <c r="AN37" s="295"/>
    </row>
    <row r="38" spans="1:395" s="11" customFormat="1" ht="25" customHeight="1" outlineLevel="2" x14ac:dyDescent="0.25">
      <c r="A38" s="16"/>
      <c r="B38" s="500" t="s">
        <v>143</v>
      </c>
      <c r="C38" s="60"/>
      <c r="D38" s="23"/>
      <c r="E38" s="23" t="s">
        <v>144</v>
      </c>
      <c r="F38" s="23" t="s">
        <v>24</v>
      </c>
      <c r="G38" s="23" t="s">
        <v>145</v>
      </c>
      <c r="H38" s="23" t="s">
        <v>146</v>
      </c>
      <c r="I38" s="23"/>
      <c r="J38" s="23"/>
      <c r="K38" s="23"/>
      <c r="L38" s="151"/>
      <c r="M38" s="431"/>
      <c r="N38" s="586"/>
      <c r="O38" s="587"/>
      <c r="P38" s="570"/>
      <c r="Q38" s="588"/>
      <c r="R38" s="570"/>
      <c r="S38" s="431"/>
      <c r="T38" s="440"/>
      <c r="U38" s="482"/>
      <c r="V38" s="483"/>
      <c r="W38" s="483"/>
      <c r="X38" s="483"/>
      <c r="Y38" s="483"/>
      <c r="Z38" s="483"/>
      <c r="AA38" s="484">
        <f t="shared" si="2"/>
        <v>0</v>
      </c>
      <c r="AB38" s="639"/>
      <c r="AC38" s="150"/>
      <c r="AD38" s="23"/>
      <c r="AE38" s="23"/>
      <c r="AF38" s="23"/>
      <c r="AG38" s="151"/>
      <c r="AH38" s="431"/>
      <c r="AI38" s="327"/>
      <c r="AJ38" s="322"/>
      <c r="AK38" s="322"/>
      <c r="AL38" s="322"/>
      <c r="AM38" s="322"/>
      <c r="AN38" s="295"/>
    </row>
    <row r="39" spans="1:395" s="11" customFormat="1" ht="25" customHeight="1" outlineLevel="2" x14ac:dyDescent="0.25">
      <c r="A39" s="16"/>
      <c r="B39" s="500" t="s">
        <v>147</v>
      </c>
      <c r="C39" s="60"/>
      <c r="D39" s="23"/>
      <c r="E39" s="23" t="s">
        <v>148</v>
      </c>
      <c r="F39" s="23" t="s">
        <v>24</v>
      </c>
      <c r="G39" s="23" t="s">
        <v>149</v>
      </c>
      <c r="H39" s="23" t="s">
        <v>150</v>
      </c>
      <c r="I39" s="23" t="s">
        <v>151</v>
      </c>
      <c r="J39" s="23" t="s">
        <v>152</v>
      </c>
      <c r="K39" s="23"/>
      <c r="L39" s="151"/>
      <c r="M39" s="431"/>
      <c r="N39" s="586"/>
      <c r="O39" s="587"/>
      <c r="P39" s="570"/>
      <c r="Q39" s="588"/>
      <c r="R39" s="570"/>
      <c r="S39" s="431"/>
      <c r="T39" s="440"/>
      <c r="U39" s="482"/>
      <c r="V39" s="483"/>
      <c r="W39" s="483"/>
      <c r="X39" s="483"/>
      <c r="Y39" s="483"/>
      <c r="Z39" s="483"/>
      <c r="AA39" s="484">
        <f t="shared" si="2"/>
        <v>0</v>
      </c>
      <c r="AB39" s="639"/>
      <c r="AC39" s="150"/>
      <c r="AD39" s="23"/>
      <c r="AE39" s="23"/>
      <c r="AF39" s="23"/>
      <c r="AG39" s="151"/>
      <c r="AH39" s="431"/>
      <c r="AI39" s="327"/>
      <c r="AJ39" s="322"/>
      <c r="AK39" s="322"/>
      <c r="AL39" s="322"/>
      <c r="AM39" s="322"/>
      <c r="AN39" s="295"/>
    </row>
    <row r="40" spans="1:395" s="11" customFormat="1" ht="25" customHeight="1" outlineLevel="2" x14ac:dyDescent="0.25">
      <c r="A40" s="16"/>
      <c r="B40" s="500"/>
      <c r="C40" s="60"/>
      <c r="D40" s="23"/>
      <c r="E40" s="23"/>
      <c r="F40" s="23"/>
      <c r="G40" s="23"/>
      <c r="H40" s="23"/>
      <c r="I40" s="23"/>
      <c r="J40" s="23"/>
      <c r="K40" s="23"/>
      <c r="L40" s="151"/>
      <c r="M40" s="431"/>
      <c r="N40" s="586"/>
      <c r="O40" s="587"/>
      <c r="P40" s="570"/>
      <c r="Q40" s="588"/>
      <c r="R40" s="570"/>
      <c r="S40" s="431"/>
      <c r="T40" s="595"/>
      <c r="U40" s="593"/>
      <c r="V40" s="483"/>
      <c r="W40" s="594"/>
      <c r="X40" s="594"/>
      <c r="Y40" s="483"/>
      <c r="Z40" s="594"/>
      <c r="AA40" s="484"/>
      <c r="AB40" s="639"/>
      <c r="AC40" s="150"/>
      <c r="AD40" s="23"/>
      <c r="AE40" s="23"/>
      <c r="AF40" s="23"/>
      <c r="AG40" s="151"/>
      <c r="AH40" s="431"/>
      <c r="AI40" s="327"/>
      <c r="AJ40" s="322"/>
      <c r="AK40" s="322"/>
      <c r="AL40" s="322"/>
      <c r="AM40" s="322"/>
      <c r="AN40" s="295"/>
    </row>
    <row r="41" spans="1:395" s="11" customFormat="1" ht="25" customHeight="1" outlineLevel="2" x14ac:dyDescent="0.25">
      <c r="A41" s="16"/>
      <c r="B41" s="502">
        <v>12</v>
      </c>
      <c r="C41" s="503"/>
      <c r="D41" s="153"/>
      <c r="E41" s="153"/>
      <c r="F41" s="153"/>
      <c r="G41" s="153"/>
      <c r="H41" s="153"/>
      <c r="I41" s="153"/>
      <c r="J41" s="153"/>
      <c r="K41" s="153"/>
      <c r="L41" s="154"/>
      <c r="M41" s="431"/>
      <c r="N41" s="589"/>
      <c r="O41" s="590"/>
      <c r="P41" s="591"/>
      <c r="Q41" s="592"/>
      <c r="R41" s="591"/>
      <c r="S41" s="431"/>
      <c r="T41" s="441"/>
      <c r="U41" s="485"/>
      <c r="V41" s="486"/>
      <c r="W41" s="486"/>
      <c r="X41" s="486"/>
      <c r="Y41" s="486"/>
      <c r="Z41" s="486"/>
      <c r="AA41" s="487">
        <f t="shared" si="2"/>
        <v>0</v>
      </c>
      <c r="AB41" s="640"/>
      <c r="AC41" s="152"/>
      <c r="AD41" s="153"/>
      <c r="AE41" s="153"/>
      <c r="AF41" s="153"/>
      <c r="AG41" s="154"/>
      <c r="AH41" s="431"/>
      <c r="AI41" s="328"/>
      <c r="AJ41" s="329"/>
      <c r="AK41" s="329"/>
      <c r="AL41" s="329"/>
      <c r="AM41" s="329"/>
      <c r="AN41" s="298"/>
    </row>
    <row r="42" spans="1:395" s="16" customFormat="1" ht="10" customHeight="1" outlineLevel="1" x14ac:dyDescent="0.25">
      <c r="B42" s="2"/>
      <c r="C42" s="70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40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2"/>
      <c r="AJ42" s="32"/>
      <c r="AK42" s="32"/>
      <c r="AL42" s="32"/>
      <c r="AM42" s="32"/>
      <c r="AN42" s="32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  <c r="IG42" s="11"/>
      <c r="IH42" s="11"/>
      <c r="II42" s="11"/>
      <c r="IJ42" s="11"/>
      <c r="IK42" s="11"/>
      <c r="IL42" s="11"/>
      <c r="IM42" s="11"/>
      <c r="IN42" s="11"/>
      <c r="IO42" s="11"/>
      <c r="IP42" s="11"/>
      <c r="IQ42" s="11"/>
      <c r="IR42" s="11"/>
      <c r="IS42" s="11"/>
      <c r="IT42" s="11"/>
      <c r="IU42" s="11"/>
      <c r="IV42" s="11"/>
      <c r="IW42" s="11"/>
      <c r="IX42" s="11"/>
      <c r="IY42" s="11"/>
      <c r="IZ42" s="11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  <c r="KO42" s="11"/>
      <c r="KP42" s="11"/>
      <c r="KQ42" s="11"/>
      <c r="KR42" s="11"/>
      <c r="KS42" s="11"/>
      <c r="KT42" s="11"/>
      <c r="KU42" s="11"/>
      <c r="KV42" s="11"/>
      <c r="KW42" s="11"/>
      <c r="KX42" s="11"/>
      <c r="KY42" s="11"/>
      <c r="KZ42" s="11"/>
      <c r="LA42" s="11"/>
      <c r="LB42" s="11"/>
      <c r="LC42" s="11"/>
      <c r="LD42" s="11"/>
      <c r="LE42" s="11"/>
      <c r="LF42" s="11"/>
      <c r="LG42" s="11"/>
      <c r="LH42" s="11"/>
      <c r="LI42" s="11"/>
      <c r="LJ42" s="11"/>
      <c r="LK42" s="11"/>
      <c r="LL42" s="11"/>
      <c r="LM42" s="11"/>
      <c r="LN42" s="11"/>
      <c r="LO42" s="11"/>
      <c r="LP42" s="11"/>
      <c r="LQ42" s="11"/>
      <c r="LR42" s="11"/>
      <c r="LS42" s="11"/>
      <c r="LT42" s="11"/>
      <c r="LU42" s="11"/>
      <c r="LV42" s="11"/>
      <c r="LW42" s="11"/>
      <c r="LX42" s="11"/>
      <c r="LY42" s="11"/>
      <c r="LZ42" s="11"/>
      <c r="MA42" s="11"/>
      <c r="MB42" s="11"/>
      <c r="MC42" s="11"/>
      <c r="MD42" s="11"/>
      <c r="ME42" s="11"/>
      <c r="MF42" s="11"/>
      <c r="MG42" s="11"/>
      <c r="MH42" s="11"/>
      <c r="MI42" s="11"/>
      <c r="MJ42" s="11"/>
      <c r="MK42" s="11"/>
      <c r="ML42" s="11"/>
      <c r="MM42" s="11"/>
      <c r="MN42" s="11"/>
      <c r="MO42" s="11"/>
      <c r="MP42" s="11"/>
      <c r="MQ42" s="11"/>
      <c r="MR42" s="11"/>
      <c r="MS42" s="11"/>
      <c r="MT42" s="11"/>
      <c r="MU42" s="11"/>
      <c r="MV42" s="11"/>
      <c r="MW42" s="11"/>
      <c r="MX42" s="11"/>
      <c r="MY42" s="11"/>
      <c r="MZ42" s="11"/>
      <c r="NA42" s="11"/>
      <c r="NB42" s="11"/>
      <c r="NC42" s="11"/>
      <c r="ND42" s="11"/>
      <c r="NE42" s="11"/>
      <c r="NF42" s="11"/>
      <c r="NG42" s="11"/>
      <c r="NH42" s="11"/>
      <c r="NI42" s="11"/>
      <c r="NJ42" s="11"/>
      <c r="NK42" s="11"/>
      <c r="NL42" s="11"/>
      <c r="NM42" s="11"/>
      <c r="NN42" s="11"/>
      <c r="NO42" s="11"/>
      <c r="NP42" s="11"/>
      <c r="NQ42" s="11"/>
      <c r="NR42" s="11"/>
      <c r="NS42" s="11"/>
      <c r="NT42" s="11"/>
      <c r="NU42" s="11"/>
      <c r="NV42" s="11"/>
      <c r="NW42" s="11"/>
      <c r="NX42" s="11"/>
      <c r="NY42" s="11"/>
      <c r="NZ42" s="11"/>
      <c r="OA42" s="11"/>
      <c r="OB42" s="11"/>
      <c r="OC42" s="11"/>
      <c r="OD42" s="11"/>
      <c r="OE42" s="11"/>
    </row>
    <row r="43" spans="1:395" s="17" customFormat="1" ht="34" customHeight="1" outlineLevel="1" x14ac:dyDescent="0.3">
      <c r="A43" s="16"/>
      <c r="B43" s="504" t="s">
        <v>153</v>
      </c>
      <c r="C43" s="505"/>
      <c r="D43" s="506"/>
      <c r="E43" s="162"/>
      <c r="F43" s="162"/>
      <c r="G43" s="162"/>
      <c r="H43" s="162"/>
      <c r="I43" s="162"/>
      <c r="J43" s="162"/>
      <c r="K43" s="162"/>
      <c r="L43" s="163"/>
      <c r="M43" s="431"/>
      <c r="N43" s="117" t="s">
        <v>639</v>
      </c>
      <c r="O43" s="125" t="s">
        <v>638</v>
      </c>
      <c r="P43" s="118" t="s">
        <v>628</v>
      </c>
      <c r="Q43" s="126" t="s">
        <v>13</v>
      </c>
      <c r="R43" s="118" t="s">
        <v>629</v>
      </c>
      <c r="S43" s="431"/>
      <c r="T43" s="119" t="s">
        <v>630</v>
      </c>
      <c r="U43" s="199" t="s">
        <v>631</v>
      </c>
      <c r="V43" s="200" t="s">
        <v>635</v>
      </c>
      <c r="W43" s="200" t="s">
        <v>636</v>
      </c>
      <c r="X43" s="221" t="s">
        <v>632</v>
      </c>
      <c r="Y43" s="201" t="s">
        <v>633</v>
      </c>
      <c r="Z43" s="201" t="s">
        <v>634</v>
      </c>
      <c r="AA43" s="222" t="s">
        <v>657</v>
      </c>
      <c r="AB43" s="641"/>
      <c r="AC43" s="161"/>
      <c r="AD43" s="162"/>
      <c r="AE43" s="162"/>
      <c r="AF43" s="162"/>
      <c r="AG43" s="163"/>
      <c r="AH43" s="431"/>
      <c r="AI43" s="667" t="s">
        <v>669</v>
      </c>
      <c r="AJ43" s="668" t="s">
        <v>666</v>
      </c>
      <c r="AK43" s="668" t="s">
        <v>667</v>
      </c>
      <c r="AL43" s="668" t="s">
        <v>664</v>
      </c>
      <c r="AM43" s="668" t="s">
        <v>668</v>
      </c>
      <c r="AN43" s="323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  <c r="IG43" s="11"/>
      <c r="IH43" s="11"/>
      <c r="II43" s="11"/>
      <c r="IJ43" s="11"/>
      <c r="IK43" s="11"/>
      <c r="IL43" s="11"/>
      <c r="IM43" s="11"/>
      <c r="IN43" s="11"/>
      <c r="IO43" s="11"/>
      <c r="IP43" s="11"/>
      <c r="IQ43" s="11"/>
      <c r="IR43" s="11"/>
      <c r="IS43" s="11"/>
      <c r="IT43" s="11"/>
      <c r="IU43" s="11"/>
      <c r="IV43" s="11"/>
      <c r="IW43" s="11"/>
      <c r="IX43" s="11"/>
      <c r="IY43" s="11"/>
      <c r="IZ43" s="11"/>
      <c r="JA43" s="11"/>
      <c r="JB43" s="11"/>
      <c r="JC43" s="11"/>
      <c r="JD43" s="11"/>
      <c r="JE43" s="11"/>
      <c r="JF43" s="11"/>
      <c r="JG43" s="11"/>
      <c r="JH43" s="11"/>
      <c r="JI43" s="11"/>
      <c r="JJ43" s="11"/>
      <c r="JK43" s="11"/>
      <c r="JL43" s="11"/>
      <c r="JM43" s="11"/>
      <c r="JN43" s="11"/>
      <c r="JO43" s="11"/>
      <c r="JP43" s="11"/>
      <c r="JQ43" s="11"/>
      <c r="JR43" s="11"/>
      <c r="JS43" s="11"/>
      <c r="JT43" s="11"/>
      <c r="JU43" s="11"/>
      <c r="JV43" s="11"/>
      <c r="JW43" s="11"/>
      <c r="JX43" s="11"/>
      <c r="JY43" s="11"/>
      <c r="JZ43" s="11"/>
      <c r="KA43" s="11"/>
      <c r="KB43" s="11"/>
      <c r="KC43" s="11"/>
      <c r="KD43" s="11"/>
      <c r="KE43" s="11"/>
      <c r="KF43" s="11"/>
      <c r="KG43" s="11"/>
      <c r="KH43" s="11"/>
      <c r="KI43" s="11"/>
      <c r="KJ43" s="11"/>
      <c r="KK43" s="11"/>
      <c r="KL43" s="11"/>
      <c r="KM43" s="11"/>
      <c r="KN43" s="11"/>
      <c r="KO43" s="11"/>
      <c r="KP43" s="11"/>
      <c r="KQ43" s="11"/>
      <c r="KR43" s="11"/>
      <c r="KS43" s="11"/>
      <c r="KT43" s="11"/>
      <c r="KU43" s="11"/>
      <c r="KV43" s="11"/>
      <c r="KW43" s="11"/>
      <c r="KX43" s="11"/>
      <c r="KY43" s="11"/>
      <c r="KZ43" s="11"/>
      <c r="LA43" s="11"/>
      <c r="LB43" s="11"/>
      <c r="LC43" s="11"/>
      <c r="LD43" s="11"/>
      <c r="LE43" s="11"/>
      <c r="LF43" s="11"/>
      <c r="LG43" s="11"/>
      <c r="LH43" s="11"/>
      <c r="LI43" s="11"/>
      <c r="LJ43" s="11"/>
      <c r="LK43" s="11"/>
      <c r="LL43" s="11"/>
      <c r="LM43" s="11"/>
      <c r="LN43" s="11"/>
      <c r="LO43" s="11"/>
      <c r="LP43" s="11"/>
      <c r="LQ43" s="11"/>
      <c r="LR43" s="11"/>
      <c r="LS43" s="11"/>
      <c r="LT43" s="11"/>
      <c r="LU43" s="11"/>
      <c r="LV43" s="11"/>
      <c r="LW43" s="11"/>
      <c r="LX43" s="11"/>
      <c r="LY43" s="11"/>
      <c r="LZ43" s="11"/>
      <c r="MA43" s="11"/>
      <c r="MB43" s="11"/>
      <c r="MC43" s="11"/>
      <c r="MD43" s="11"/>
      <c r="ME43" s="11"/>
      <c r="MF43" s="11"/>
      <c r="MG43" s="11"/>
      <c r="MH43" s="11"/>
      <c r="MI43" s="11"/>
      <c r="MJ43" s="11"/>
      <c r="MK43" s="11"/>
      <c r="ML43" s="11"/>
      <c r="MM43" s="11"/>
      <c r="MN43" s="11"/>
      <c r="MO43" s="11"/>
      <c r="MP43" s="11"/>
      <c r="MQ43" s="11"/>
      <c r="MR43" s="11"/>
      <c r="MS43" s="11"/>
      <c r="MT43" s="11"/>
      <c r="MU43" s="11"/>
      <c r="MV43" s="11"/>
      <c r="MW43" s="11"/>
      <c r="MX43" s="11"/>
      <c r="MY43" s="11"/>
      <c r="MZ43" s="11"/>
      <c r="NA43" s="11"/>
      <c r="NB43" s="11"/>
      <c r="NC43" s="11"/>
      <c r="ND43" s="11"/>
      <c r="NE43" s="11"/>
      <c r="NF43" s="11"/>
      <c r="NG43" s="11"/>
      <c r="NH43" s="11"/>
      <c r="NI43" s="11"/>
      <c r="NJ43" s="11"/>
      <c r="NK43" s="11"/>
      <c r="NL43" s="11"/>
      <c r="NM43" s="11"/>
      <c r="NN43" s="11"/>
      <c r="NO43" s="11"/>
      <c r="NP43" s="11"/>
      <c r="NQ43" s="11"/>
      <c r="NR43" s="11"/>
      <c r="NS43" s="11"/>
      <c r="NT43" s="11"/>
      <c r="NU43" s="11"/>
      <c r="NV43" s="11"/>
      <c r="NW43" s="11"/>
      <c r="NX43" s="11"/>
      <c r="NY43" s="11"/>
      <c r="NZ43" s="11"/>
      <c r="OA43" s="11"/>
      <c r="OB43" s="11"/>
      <c r="OC43" s="11"/>
      <c r="OD43" s="11"/>
      <c r="OE43" s="11"/>
    </row>
    <row r="44" spans="1:395" s="11" customFormat="1" ht="25" customHeight="1" outlineLevel="2" x14ac:dyDescent="0.25">
      <c r="A44" s="16"/>
      <c r="B44" s="507" t="s">
        <v>154</v>
      </c>
      <c r="C44" s="61"/>
      <c r="D44" s="12"/>
      <c r="E44" s="12" t="s">
        <v>155</v>
      </c>
      <c r="F44" s="12" t="s">
        <v>24</v>
      </c>
      <c r="G44" s="12" t="s">
        <v>156</v>
      </c>
      <c r="H44" s="12" t="s">
        <v>157</v>
      </c>
      <c r="I44" s="12" t="s">
        <v>158</v>
      </c>
      <c r="J44" s="12"/>
      <c r="K44" s="12"/>
      <c r="L44" s="121"/>
      <c r="M44" s="431"/>
      <c r="N44" s="120"/>
      <c r="O44" s="396"/>
      <c r="P44" s="384"/>
      <c r="Q44" s="409"/>
      <c r="R44" s="384"/>
      <c r="S44" s="431"/>
      <c r="T44" s="442"/>
      <c r="U44" s="458"/>
      <c r="V44" s="459"/>
      <c r="W44" s="459"/>
      <c r="X44" s="459"/>
      <c r="Y44" s="459"/>
      <c r="Z44" s="459"/>
      <c r="AA44" s="460">
        <f>Z44+Y44+X44+V44+U44+W44</f>
        <v>0</v>
      </c>
      <c r="AB44" s="642"/>
      <c r="AC44" s="120"/>
      <c r="AD44" s="12"/>
      <c r="AE44" s="12"/>
      <c r="AF44" s="12"/>
      <c r="AG44" s="121"/>
      <c r="AH44" s="431"/>
      <c r="AI44" s="300"/>
      <c r="AJ44" s="301"/>
      <c r="AK44" s="301"/>
      <c r="AL44" s="301"/>
      <c r="AM44" s="301"/>
      <c r="AN44" s="302"/>
    </row>
    <row r="45" spans="1:395" s="11" customFormat="1" ht="25" customHeight="1" outlineLevel="2" x14ac:dyDescent="0.25">
      <c r="A45" s="16"/>
      <c r="B45" s="507" t="s">
        <v>159</v>
      </c>
      <c r="C45" s="61"/>
      <c r="D45" s="12"/>
      <c r="E45" s="12" t="s">
        <v>160</v>
      </c>
      <c r="F45" s="12" t="s">
        <v>24</v>
      </c>
      <c r="G45" s="12" t="s">
        <v>161</v>
      </c>
      <c r="H45" s="12" t="s">
        <v>162</v>
      </c>
      <c r="I45" s="12" t="s">
        <v>158</v>
      </c>
      <c r="J45" s="12"/>
      <c r="K45" s="12"/>
      <c r="L45" s="121"/>
      <c r="M45" s="431"/>
      <c r="N45" s="120"/>
      <c r="O45" s="396"/>
      <c r="P45" s="384"/>
      <c r="Q45" s="409"/>
      <c r="R45" s="384"/>
      <c r="S45" s="431"/>
      <c r="T45" s="442"/>
      <c r="U45" s="458"/>
      <c r="V45" s="459"/>
      <c r="W45" s="459"/>
      <c r="X45" s="459"/>
      <c r="Y45" s="459"/>
      <c r="Z45" s="459"/>
      <c r="AA45" s="460">
        <f t="shared" ref="AA45:AA52" si="3">Z45+Y45+X45+V45+U45+W45</f>
        <v>0</v>
      </c>
      <c r="AB45" s="642"/>
      <c r="AC45" s="120"/>
      <c r="AD45" s="12"/>
      <c r="AE45" s="12"/>
      <c r="AF45" s="12"/>
      <c r="AG45" s="121"/>
      <c r="AH45" s="431"/>
      <c r="AI45" s="300"/>
      <c r="AJ45" s="301"/>
      <c r="AK45" s="301"/>
      <c r="AL45" s="301"/>
      <c r="AM45" s="301"/>
      <c r="AN45" s="302"/>
    </row>
    <row r="46" spans="1:395" s="11" customFormat="1" ht="25" customHeight="1" outlineLevel="2" x14ac:dyDescent="0.25">
      <c r="A46" s="16"/>
      <c r="B46" s="507" t="s">
        <v>163</v>
      </c>
      <c r="C46" s="61"/>
      <c r="D46" s="12"/>
      <c r="E46" s="12" t="s">
        <v>164</v>
      </c>
      <c r="F46" s="12" t="s">
        <v>50</v>
      </c>
      <c r="G46" s="12" t="s">
        <v>51</v>
      </c>
      <c r="H46" s="12" t="s">
        <v>165</v>
      </c>
      <c r="I46" s="12" t="s">
        <v>158</v>
      </c>
      <c r="J46" s="12"/>
      <c r="K46" s="12"/>
      <c r="L46" s="121"/>
      <c r="M46" s="431"/>
      <c r="N46" s="120"/>
      <c r="O46" s="396"/>
      <c r="P46" s="384"/>
      <c r="Q46" s="409"/>
      <c r="R46" s="384"/>
      <c r="S46" s="431"/>
      <c r="T46" s="442"/>
      <c r="U46" s="458"/>
      <c r="V46" s="459"/>
      <c r="W46" s="459"/>
      <c r="X46" s="459"/>
      <c r="Y46" s="459"/>
      <c r="Z46" s="459"/>
      <c r="AA46" s="460">
        <f t="shared" si="3"/>
        <v>0</v>
      </c>
      <c r="AB46" s="642"/>
      <c r="AC46" s="120"/>
      <c r="AD46" s="12"/>
      <c r="AE46" s="12"/>
      <c r="AF46" s="12"/>
      <c r="AG46" s="121"/>
      <c r="AH46" s="431"/>
      <c r="AI46" s="300"/>
      <c r="AJ46" s="301"/>
      <c r="AK46" s="301"/>
      <c r="AL46" s="301"/>
      <c r="AM46" s="301"/>
      <c r="AN46" s="302"/>
    </row>
    <row r="47" spans="1:395" s="11" customFormat="1" ht="25" customHeight="1" outlineLevel="2" x14ac:dyDescent="0.25">
      <c r="A47" s="16"/>
      <c r="B47" s="507" t="s">
        <v>694</v>
      </c>
      <c r="C47" s="61">
        <v>1</v>
      </c>
      <c r="D47" s="12"/>
      <c r="E47" s="12" t="s">
        <v>695</v>
      </c>
      <c r="F47" s="12" t="s">
        <v>24</v>
      </c>
      <c r="G47" s="12" t="s">
        <v>156</v>
      </c>
      <c r="H47" s="12" t="s">
        <v>696</v>
      </c>
      <c r="I47" s="12" t="s">
        <v>697</v>
      </c>
      <c r="J47" s="12" t="s">
        <v>696</v>
      </c>
      <c r="K47" s="12" t="s">
        <v>698</v>
      </c>
      <c r="L47" s="121" t="s">
        <v>697</v>
      </c>
      <c r="M47" s="431"/>
      <c r="N47" s="626">
        <v>5</v>
      </c>
      <c r="O47" s="627">
        <v>5</v>
      </c>
      <c r="P47" s="612">
        <v>190</v>
      </c>
      <c r="Q47" s="628">
        <v>0</v>
      </c>
      <c r="R47" s="612">
        <v>0</v>
      </c>
      <c r="S47" s="431"/>
      <c r="T47" s="629"/>
      <c r="U47" s="630">
        <v>0</v>
      </c>
      <c r="V47" s="631">
        <v>0.1</v>
      </c>
      <c r="W47" s="632">
        <v>0</v>
      </c>
      <c r="X47" s="632">
        <v>0</v>
      </c>
      <c r="Y47" s="631">
        <v>0.6</v>
      </c>
      <c r="Z47" s="632">
        <v>0</v>
      </c>
      <c r="AA47" s="633">
        <f t="shared" ref="AA47" si="4">Z47+Y47+X47+W47+V47+U47</f>
        <v>0.7</v>
      </c>
      <c r="AB47" s="643"/>
      <c r="AC47" s="120"/>
      <c r="AD47" s="12" t="s">
        <v>699</v>
      </c>
      <c r="AE47" s="12"/>
      <c r="AF47" s="12"/>
      <c r="AG47" s="121"/>
      <c r="AH47" s="431"/>
      <c r="AI47" s="300"/>
      <c r="AJ47" s="301"/>
      <c r="AK47" s="301"/>
      <c r="AL47" s="301"/>
      <c r="AM47" s="301"/>
      <c r="AN47" s="302"/>
    </row>
    <row r="48" spans="1:395" s="11" customFormat="1" ht="25" customHeight="1" outlineLevel="2" x14ac:dyDescent="0.25">
      <c r="A48" s="16"/>
      <c r="B48" s="507"/>
      <c r="C48" s="61"/>
      <c r="D48" s="12"/>
      <c r="E48" s="12"/>
      <c r="F48" s="12"/>
      <c r="G48" s="12"/>
      <c r="H48" s="12"/>
      <c r="I48" s="12"/>
      <c r="J48" s="12"/>
      <c r="K48" s="12"/>
      <c r="L48" s="121"/>
      <c r="M48" s="431"/>
      <c r="N48" s="626"/>
      <c r="O48" s="627"/>
      <c r="P48" s="612"/>
      <c r="Q48" s="628"/>
      <c r="R48" s="612"/>
      <c r="S48" s="431"/>
      <c r="T48" s="629"/>
      <c r="U48" s="630"/>
      <c r="V48" s="631"/>
      <c r="W48" s="632"/>
      <c r="X48" s="632"/>
      <c r="Y48" s="631"/>
      <c r="Z48" s="632"/>
      <c r="AA48" s="633"/>
      <c r="AB48" s="643"/>
      <c r="AC48" s="120"/>
      <c r="AD48" s="12"/>
      <c r="AE48" s="12"/>
      <c r="AF48" s="12"/>
      <c r="AG48" s="121"/>
      <c r="AH48" s="431"/>
      <c r="AI48" s="300"/>
      <c r="AJ48" s="301"/>
      <c r="AK48" s="301"/>
      <c r="AL48" s="301"/>
      <c r="AM48" s="301"/>
      <c r="AN48" s="302"/>
    </row>
    <row r="49" spans="1:395" s="11" customFormat="1" ht="25" customHeight="1" outlineLevel="2" x14ac:dyDescent="0.25">
      <c r="A49" s="16"/>
      <c r="B49" s="507"/>
      <c r="C49" s="61"/>
      <c r="D49" s="12"/>
      <c r="E49" s="12"/>
      <c r="F49" s="12"/>
      <c r="G49" s="12"/>
      <c r="H49" s="12"/>
      <c r="I49" s="12"/>
      <c r="J49" s="12"/>
      <c r="K49" s="12"/>
      <c r="L49" s="121"/>
      <c r="M49" s="431"/>
      <c r="N49" s="626"/>
      <c r="O49" s="627"/>
      <c r="P49" s="612"/>
      <c r="Q49" s="628"/>
      <c r="R49" s="612"/>
      <c r="S49" s="431"/>
      <c r="T49" s="629"/>
      <c r="U49" s="630"/>
      <c r="V49" s="631"/>
      <c r="W49" s="632"/>
      <c r="X49" s="632"/>
      <c r="Y49" s="631"/>
      <c r="Z49" s="632"/>
      <c r="AA49" s="633"/>
      <c r="AB49" s="643"/>
      <c r="AC49" s="120"/>
      <c r="AD49" s="12"/>
      <c r="AE49" s="12"/>
      <c r="AF49" s="12"/>
      <c r="AG49" s="121"/>
      <c r="AH49" s="431"/>
      <c r="AI49" s="300"/>
      <c r="AJ49" s="301"/>
      <c r="AK49" s="301"/>
      <c r="AL49" s="301"/>
      <c r="AM49" s="301"/>
      <c r="AN49" s="302"/>
    </row>
    <row r="50" spans="1:395" s="11" customFormat="1" ht="25" customHeight="1" outlineLevel="2" x14ac:dyDescent="0.25">
      <c r="A50" s="16"/>
      <c r="B50" s="507"/>
      <c r="C50" s="61"/>
      <c r="D50" s="12"/>
      <c r="E50" s="12"/>
      <c r="F50" s="12"/>
      <c r="G50" s="12"/>
      <c r="H50" s="12"/>
      <c r="I50" s="12"/>
      <c r="J50" s="12"/>
      <c r="K50" s="12"/>
      <c r="L50" s="121"/>
      <c r="M50" s="431"/>
      <c r="N50" s="626"/>
      <c r="O50" s="627"/>
      <c r="P50" s="612"/>
      <c r="Q50" s="628"/>
      <c r="R50" s="612"/>
      <c r="S50" s="431"/>
      <c r="T50" s="629"/>
      <c r="U50" s="630"/>
      <c r="V50" s="631"/>
      <c r="W50" s="632"/>
      <c r="X50" s="632"/>
      <c r="Y50" s="631"/>
      <c r="Z50" s="632"/>
      <c r="AA50" s="633"/>
      <c r="AB50" s="643"/>
      <c r="AC50" s="120"/>
      <c r="AD50" s="12"/>
      <c r="AE50" s="12"/>
      <c r="AF50" s="12"/>
      <c r="AG50" s="121"/>
      <c r="AH50" s="431"/>
      <c r="AI50" s="300"/>
      <c r="AJ50" s="301"/>
      <c r="AK50" s="301"/>
      <c r="AL50" s="301"/>
      <c r="AM50" s="301"/>
      <c r="AN50" s="302"/>
    </row>
    <row r="51" spans="1:395" s="11" customFormat="1" ht="25" customHeight="1" outlineLevel="2" x14ac:dyDescent="0.25">
      <c r="A51" s="16"/>
      <c r="B51" s="507"/>
      <c r="C51" s="61"/>
      <c r="D51" s="12"/>
      <c r="E51" s="12"/>
      <c r="F51" s="12"/>
      <c r="G51" s="12"/>
      <c r="H51" s="12"/>
      <c r="I51" s="12"/>
      <c r="J51" s="12"/>
      <c r="K51" s="12"/>
      <c r="L51" s="121"/>
      <c r="M51" s="431"/>
      <c r="N51" s="626"/>
      <c r="O51" s="627"/>
      <c r="P51" s="612"/>
      <c r="Q51" s="628"/>
      <c r="R51" s="612"/>
      <c r="S51" s="431"/>
      <c r="T51" s="629"/>
      <c r="U51" s="630"/>
      <c r="V51" s="631"/>
      <c r="W51" s="632"/>
      <c r="X51" s="632"/>
      <c r="Y51" s="631"/>
      <c r="Z51" s="632"/>
      <c r="AA51" s="633"/>
      <c r="AB51" s="643"/>
      <c r="AC51" s="120"/>
      <c r="AD51" s="12"/>
      <c r="AE51" s="12"/>
      <c r="AF51" s="12"/>
      <c r="AG51" s="121"/>
      <c r="AH51" s="431"/>
      <c r="AI51" s="300"/>
      <c r="AJ51" s="301"/>
      <c r="AK51" s="301"/>
      <c r="AL51" s="301"/>
      <c r="AM51" s="301"/>
      <c r="AN51" s="302"/>
    </row>
    <row r="52" spans="1:395" s="11" customFormat="1" ht="25" customHeight="1" outlineLevel="2" x14ac:dyDescent="0.25">
      <c r="A52" s="16"/>
      <c r="B52" s="508">
        <v>4</v>
      </c>
      <c r="C52" s="509"/>
      <c r="D52" s="123"/>
      <c r="E52" s="123"/>
      <c r="F52" s="123"/>
      <c r="G52" s="123"/>
      <c r="H52" s="123"/>
      <c r="I52" s="123"/>
      <c r="J52" s="123"/>
      <c r="K52" s="123"/>
      <c r="L52" s="124"/>
      <c r="M52" s="431"/>
      <c r="N52" s="122"/>
      <c r="O52" s="397"/>
      <c r="P52" s="123"/>
      <c r="Q52" s="410"/>
      <c r="R52" s="385"/>
      <c r="S52" s="431"/>
      <c r="T52" s="443"/>
      <c r="U52" s="461"/>
      <c r="V52" s="462"/>
      <c r="W52" s="462"/>
      <c r="X52" s="462"/>
      <c r="Y52" s="462"/>
      <c r="Z52" s="462"/>
      <c r="AA52" s="463">
        <f t="shared" si="3"/>
        <v>0</v>
      </c>
      <c r="AB52" s="644"/>
      <c r="AC52" s="122"/>
      <c r="AD52" s="123"/>
      <c r="AE52" s="123"/>
      <c r="AF52" s="123"/>
      <c r="AG52" s="124"/>
      <c r="AH52" s="431"/>
      <c r="AI52" s="303"/>
      <c r="AJ52" s="304"/>
      <c r="AK52" s="304"/>
      <c r="AL52" s="304"/>
      <c r="AM52" s="304"/>
      <c r="AN52" s="305"/>
    </row>
    <row r="53" spans="1:395" s="16" customFormat="1" ht="10" customHeight="1" outlineLevel="1" x14ac:dyDescent="0.25">
      <c r="B53" s="2"/>
      <c r="C53" s="70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40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32"/>
      <c r="AJ53" s="32"/>
      <c r="AK53" s="32"/>
      <c r="AL53" s="32"/>
      <c r="AM53" s="32"/>
      <c r="AN53" s="32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  <c r="IC53" s="11"/>
      <c r="ID53" s="11"/>
      <c r="IE53" s="11"/>
      <c r="IF53" s="11"/>
      <c r="IG53" s="11"/>
      <c r="IH53" s="11"/>
      <c r="II53" s="11"/>
      <c r="IJ53" s="11"/>
      <c r="IK53" s="11"/>
      <c r="IL53" s="11"/>
      <c r="IM53" s="11"/>
      <c r="IN53" s="11"/>
      <c r="IO53" s="11"/>
      <c r="IP53" s="11"/>
      <c r="IQ53" s="11"/>
      <c r="IR53" s="11"/>
      <c r="IS53" s="11"/>
      <c r="IT53" s="11"/>
      <c r="IU53" s="11"/>
      <c r="IV53" s="11"/>
      <c r="IW53" s="11"/>
      <c r="IX53" s="11"/>
      <c r="IY53" s="11"/>
      <c r="IZ53" s="11"/>
      <c r="JA53" s="11"/>
      <c r="JB53" s="11"/>
      <c r="JC53" s="11"/>
      <c r="JD53" s="11"/>
      <c r="JE53" s="11"/>
      <c r="JF53" s="11"/>
      <c r="JG53" s="11"/>
      <c r="JH53" s="11"/>
      <c r="JI53" s="11"/>
      <c r="JJ53" s="11"/>
      <c r="JK53" s="11"/>
      <c r="JL53" s="11"/>
      <c r="JM53" s="11"/>
      <c r="JN53" s="11"/>
      <c r="JO53" s="11"/>
      <c r="JP53" s="11"/>
      <c r="JQ53" s="11"/>
      <c r="JR53" s="11"/>
      <c r="JS53" s="11"/>
      <c r="JT53" s="11"/>
      <c r="JU53" s="11"/>
      <c r="JV53" s="11"/>
      <c r="JW53" s="11"/>
      <c r="JX53" s="11"/>
      <c r="JY53" s="11"/>
      <c r="JZ53" s="11"/>
      <c r="KA53" s="11"/>
      <c r="KB53" s="11"/>
      <c r="KC53" s="11"/>
      <c r="KD53" s="11"/>
      <c r="KE53" s="11"/>
      <c r="KF53" s="11"/>
      <c r="KG53" s="11"/>
      <c r="KH53" s="11"/>
      <c r="KI53" s="11"/>
      <c r="KJ53" s="11"/>
      <c r="KK53" s="11"/>
      <c r="KL53" s="11"/>
      <c r="KM53" s="11"/>
      <c r="KN53" s="11"/>
      <c r="KO53" s="11"/>
      <c r="KP53" s="11"/>
      <c r="KQ53" s="11"/>
      <c r="KR53" s="11"/>
      <c r="KS53" s="11"/>
      <c r="KT53" s="11"/>
      <c r="KU53" s="11"/>
      <c r="KV53" s="11"/>
      <c r="KW53" s="11"/>
      <c r="KX53" s="11"/>
      <c r="KY53" s="11"/>
      <c r="KZ53" s="11"/>
      <c r="LA53" s="11"/>
      <c r="LB53" s="11"/>
      <c r="LC53" s="11"/>
      <c r="LD53" s="11"/>
      <c r="LE53" s="11"/>
      <c r="LF53" s="11"/>
      <c r="LG53" s="11"/>
      <c r="LH53" s="11"/>
      <c r="LI53" s="11"/>
      <c r="LJ53" s="11"/>
      <c r="LK53" s="11"/>
      <c r="LL53" s="11"/>
      <c r="LM53" s="11"/>
      <c r="LN53" s="11"/>
      <c r="LO53" s="11"/>
      <c r="LP53" s="11"/>
      <c r="LQ53" s="11"/>
      <c r="LR53" s="11"/>
      <c r="LS53" s="11"/>
      <c r="LT53" s="11"/>
      <c r="LU53" s="11"/>
      <c r="LV53" s="11"/>
      <c r="LW53" s="11"/>
      <c r="LX53" s="11"/>
      <c r="LY53" s="11"/>
      <c r="LZ53" s="11"/>
      <c r="MA53" s="11"/>
      <c r="MB53" s="11"/>
      <c r="MC53" s="11"/>
      <c r="MD53" s="11"/>
      <c r="ME53" s="11"/>
      <c r="MF53" s="11"/>
      <c r="MG53" s="11"/>
      <c r="MH53" s="11"/>
      <c r="MI53" s="11"/>
      <c r="MJ53" s="11"/>
      <c r="MK53" s="11"/>
      <c r="ML53" s="11"/>
      <c r="MM53" s="11"/>
      <c r="MN53" s="11"/>
      <c r="MO53" s="11"/>
      <c r="MP53" s="11"/>
      <c r="MQ53" s="11"/>
      <c r="MR53" s="11"/>
      <c r="MS53" s="11"/>
      <c r="MT53" s="11"/>
      <c r="MU53" s="11"/>
      <c r="MV53" s="11"/>
      <c r="MW53" s="11"/>
      <c r="MX53" s="11"/>
      <c r="MY53" s="11"/>
      <c r="MZ53" s="11"/>
      <c r="NA53" s="11"/>
      <c r="NB53" s="11"/>
      <c r="NC53" s="11"/>
      <c r="ND53" s="11"/>
      <c r="NE53" s="11"/>
      <c r="NF53" s="11"/>
      <c r="NG53" s="11"/>
      <c r="NH53" s="11"/>
      <c r="NI53" s="11"/>
      <c r="NJ53" s="11"/>
      <c r="NK53" s="11"/>
      <c r="NL53" s="11"/>
      <c r="NM53" s="11"/>
      <c r="NN53" s="11"/>
      <c r="NO53" s="11"/>
      <c r="NP53" s="11"/>
      <c r="NQ53" s="11"/>
      <c r="NR53" s="11"/>
      <c r="NS53" s="11"/>
      <c r="NT53" s="11"/>
      <c r="NU53" s="11"/>
      <c r="NV53" s="11"/>
      <c r="NW53" s="11"/>
      <c r="NX53" s="11"/>
      <c r="NY53" s="11"/>
      <c r="NZ53" s="11"/>
      <c r="OA53" s="11"/>
      <c r="OB53" s="11"/>
      <c r="OC53" s="11"/>
      <c r="OD53" s="11"/>
      <c r="OE53" s="11"/>
    </row>
    <row r="54" spans="1:395" s="18" customFormat="1" ht="34" customHeight="1" outlineLevel="1" x14ac:dyDescent="0.3">
      <c r="A54" s="16"/>
      <c r="B54" s="510" t="s">
        <v>166</v>
      </c>
      <c r="C54" s="511"/>
      <c r="D54" s="512"/>
      <c r="E54" s="166"/>
      <c r="F54" s="166"/>
      <c r="G54" s="166"/>
      <c r="H54" s="166"/>
      <c r="I54" s="166"/>
      <c r="J54" s="166"/>
      <c r="K54" s="166"/>
      <c r="L54" s="167"/>
      <c r="M54" s="431"/>
      <c r="N54" s="127" t="s">
        <v>639</v>
      </c>
      <c r="O54" s="136" t="s">
        <v>638</v>
      </c>
      <c r="P54" s="128" t="s">
        <v>628</v>
      </c>
      <c r="Q54" s="137" t="s">
        <v>13</v>
      </c>
      <c r="R54" s="128" t="s">
        <v>629</v>
      </c>
      <c r="S54" s="431"/>
      <c r="T54" s="130" t="s">
        <v>630</v>
      </c>
      <c r="U54" s="202" t="s">
        <v>631</v>
      </c>
      <c r="V54" s="203" t="s">
        <v>635</v>
      </c>
      <c r="W54" s="203" t="s">
        <v>636</v>
      </c>
      <c r="X54" s="220" t="s">
        <v>632</v>
      </c>
      <c r="Y54" s="204" t="s">
        <v>633</v>
      </c>
      <c r="Z54" s="204" t="s">
        <v>634</v>
      </c>
      <c r="AA54" s="224" t="s">
        <v>657</v>
      </c>
      <c r="AB54" s="645"/>
      <c r="AC54" s="165"/>
      <c r="AD54" s="166"/>
      <c r="AE54" s="166"/>
      <c r="AF54" s="166"/>
      <c r="AG54" s="167"/>
      <c r="AH54" s="431"/>
      <c r="AI54" s="671" t="s">
        <v>669</v>
      </c>
      <c r="AJ54" s="672" t="s">
        <v>666</v>
      </c>
      <c r="AK54" s="672" t="s">
        <v>667</v>
      </c>
      <c r="AL54" s="672" t="s">
        <v>664</v>
      </c>
      <c r="AM54" s="672" t="s">
        <v>668</v>
      </c>
      <c r="AN54" s="340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11"/>
      <c r="DG54" s="11"/>
      <c r="DH54" s="11"/>
      <c r="DI54" s="11"/>
      <c r="DJ54" s="11"/>
      <c r="DK54" s="11"/>
      <c r="DL54" s="11"/>
      <c r="DM54" s="11"/>
      <c r="DN54" s="11"/>
      <c r="DO54" s="11"/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1"/>
      <c r="EG54" s="11"/>
      <c r="EH54" s="11"/>
      <c r="EI54" s="11"/>
      <c r="EJ54" s="11"/>
      <c r="EK54" s="11"/>
      <c r="EL54" s="11"/>
      <c r="EM54" s="11"/>
      <c r="EN54" s="11"/>
      <c r="EO54" s="11"/>
      <c r="EP54" s="11"/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  <c r="FG54" s="11"/>
      <c r="FH54" s="11"/>
      <c r="FI54" s="11"/>
      <c r="FJ54" s="11"/>
      <c r="FK54" s="11"/>
      <c r="FL54" s="11"/>
      <c r="FM54" s="11"/>
      <c r="FN54" s="11"/>
      <c r="FO54" s="11"/>
      <c r="FP54" s="11"/>
      <c r="FQ54" s="11"/>
      <c r="FR54" s="11"/>
      <c r="FS54" s="11"/>
      <c r="FT54" s="11"/>
      <c r="FU54" s="11"/>
      <c r="FV54" s="11"/>
      <c r="FW54" s="11"/>
      <c r="FX54" s="11"/>
      <c r="FY54" s="11"/>
      <c r="FZ54" s="11"/>
      <c r="GA54" s="11"/>
      <c r="GB54" s="11"/>
      <c r="GC54" s="11"/>
      <c r="GD54" s="11"/>
      <c r="GE54" s="11"/>
      <c r="GF54" s="11"/>
      <c r="GG54" s="11"/>
      <c r="GH54" s="11"/>
      <c r="GI54" s="11"/>
      <c r="GJ54" s="11"/>
      <c r="GK54" s="11"/>
      <c r="GL54" s="11"/>
      <c r="GM54" s="11"/>
      <c r="GN54" s="11"/>
      <c r="GO54" s="11"/>
      <c r="GP54" s="11"/>
      <c r="GQ54" s="11"/>
      <c r="GR54" s="11"/>
      <c r="GS54" s="11"/>
      <c r="GT54" s="11"/>
      <c r="GU54" s="11"/>
      <c r="GV54" s="11"/>
      <c r="GW54" s="11"/>
      <c r="GX54" s="11"/>
      <c r="GY54" s="11"/>
      <c r="GZ54" s="11"/>
      <c r="HA54" s="11"/>
      <c r="HB54" s="11"/>
      <c r="HC54" s="11"/>
      <c r="HD54" s="11"/>
      <c r="HE54" s="11"/>
      <c r="HF54" s="11"/>
      <c r="HG54" s="11"/>
      <c r="HH54" s="11"/>
      <c r="HI54" s="11"/>
      <c r="HJ54" s="11"/>
      <c r="HK54" s="11"/>
      <c r="HL54" s="11"/>
      <c r="HM54" s="11"/>
      <c r="HN54" s="11"/>
      <c r="HO54" s="11"/>
      <c r="HP54" s="11"/>
      <c r="HQ54" s="11"/>
      <c r="HR54" s="11"/>
      <c r="HS54" s="11"/>
      <c r="HT54" s="11"/>
      <c r="HU54" s="11"/>
      <c r="HV54" s="11"/>
      <c r="HW54" s="11"/>
      <c r="HX54" s="11"/>
      <c r="HY54" s="11"/>
      <c r="HZ54" s="11"/>
      <c r="IA54" s="11"/>
      <c r="IB54" s="11"/>
      <c r="IC54" s="11"/>
      <c r="ID54" s="11"/>
      <c r="IE54" s="11"/>
      <c r="IF54" s="11"/>
      <c r="IG54" s="11"/>
      <c r="IH54" s="11"/>
      <c r="II54" s="11"/>
      <c r="IJ54" s="11"/>
      <c r="IK54" s="11"/>
      <c r="IL54" s="11"/>
      <c r="IM54" s="11"/>
      <c r="IN54" s="11"/>
      <c r="IO54" s="11"/>
      <c r="IP54" s="11"/>
      <c r="IQ54" s="11"/>
      <c r="IR54" s="11"/>
      <c r="IS54" s="11"/>
      <c r="IT54" s="11"/>
      <c r="IU54" s="11"/>
      <c r="IV54" s="11"/>
      <c r="IW54" s="11"/>
      <c r="IX54" s="11"/>
      <c r="IY54" s="11"/>
      <c r="IZ54" s="11"/>
      <c r="JA54" s="11"/>
      <c r="JB54" s="11"/>
      <c r="JC54" s="11"/>
      <c r="JD54" s="11"/>
      <c r="JE54" s="11"/>
      <c r="JF54" s="11"/>
      <c r="JG54" s="11"/>
      <c r="JH54" s="11"/>
      <c r="JI54" s="11"/>
      <c r="JJ54" s="11"/>
      <c r="JK54" s="11"/>
      <c r="JL54" s="11"/>
      <c r="JM54" s="11"/>
      <c r="JN54" s="11"/>
      <c r="JO54" s="11"/>
      <c r="JP54" s="11"/>
      <c r="JQ54" s="11"/>
      <c r="JR54" s="11"/>
      <c r="JS54" s="11"/>
      <c r="JT54" s="11"/>
      <c r="JU54" s="11"/>
      <c r="JV54" s="11"/>
      <c r="JW54" s="11"/>
      <c r="JX54" s="11"/>
      <c r="JY54" s="11"/>
      <c r="JZ54" s="11"/>
      <c r="KA54" s="11"/>
      <c r="KB54" s="11"/>
      <c r="KC54" s="11"/>
      <c r="KD54" s="11"/>
      <c r="KE54" s="11"/>
      <c r="KF54" s="11"/>
      <c r="KG54" s="11"/>
      <c r="KH54" s="11"/>
      <c r="KI54" s="11"/>
      <c r="KJ54" s="11"/>
      <c r="KK54" s="11"/>
      <c r="KL54" s="11"/>
      <c r="KM54" s="11"/>
      <c r="KN54" s="11"/>
      <c r="KO54" s="11"/>
      <c r="KP54" s="11"/>
      <c r="KQ54" s="11"/>
      <c r="KR54" s="11"/>
      <c r="KS54" s="11"/>
      <c r="KT54" s="11"/>
      <c r="KU54" s="11"/>
      <c r="KV54" s="11"/>
      <c r="KW54" s="11"/>
      <c r="KX54" s="11"/>
      <c r="KY54" s="11"/>
      <c r="KZ54" s="11"/>
      <c r="LA54" s="11"/>
      <c r="LB54" s="11"/>
      <c r="LC54" s="11"/>
      <c r="LD54" s="11"/>
      <c r="LE54" s="11"/>
      <c r="LF54" s="11"/>
      <c r="LG54" s="11"/>
      <c r="LH54" s="11"/>
      <c r="LI54" s="11"/>
      <c r="LJ54" s="11"/>
      <c r="LK54" s="11"/>
      <c r="LL54" s="11"/>
      <c r="LM54" s="11"/>
      <c r="LN54" s="11"/>
      <c r="LO54" s="11"/>
      <c r="LP54" s="11"/>
      <c r="LQ54" s="11"/>
      <c r="LR54" s="11"/>
      <c r="LS54" s="11"/>
      <c r="LT54" s="11"/>
      <c r="LU54" s="11"/>
      <c r="LV54" s="11"/>
      <c r="LW54" s="11"/>
      <c r="LX54" s="11"/>
      <c r="LY54" s="11"/>
      <c r="LZ54" s="11"/>
      <c r="MA54" s="11"/>
      <c r="MB54" s="11"/>
      <c r="MC54" s="11"/>
      <c r="MD54" s="11"/>
      <c r="ME54" s="11"/>
      <c r="MF54" s="11"/>
      <c r="MG54" s="11"/>
      <c r="MH54" s="11"/>
      <c r="MI54" s="11"/>
      <c r="MJ54" s="11"/>
      <c r="MK54" s="11"/>
      <c r="ML54" s="11"/>
      <c r="MM54" s="11"/>
      <c r="MN54" s="11"/>
      <c r="MO54" s="11"/>
      <c r="MP54" s="11"/>
      <c r="MQ54" s="11"/>
      <c r="MR54" s="11"/>
      <c r="MS54" s="11"/>
      <c r="MT54" s="11"/>
      <c r="MU54" s="11"/>
      <c r="MV54" s="11"/>
      <c r="MW54" s="11"/>
      <c r="MX54" s="11"/>
      <c r="MY54" s="11"/>
      <c r="MZ54" s="11"/>
      <c r="NA54" s="11"/>
      <c r="NB54" s="11"/>
      <c r="NC54" s="11"/>
      <c r="ND54" s="11"/>
      <c r="NE54" s="11"/>
      <c r="NF54" s="11"/>
      <c r="NG54" s="11"/>
      <c r="NH54" s="11"/>
      <c r="NI54" s="11"/>
      <c r="NJ54" s="11"/>
      <c r="NK54" s="11"/>
      <c r="NL54" s="11"/>
      <c r="NM54" s="11"/>
      <c r="NN54" s="11"/>
      <c r="NO54" s="11"/>
      <c r="NP54" s="11"/>
      <c r="NQ54" s="11"/>
      <c r="NR54" s="11"/>
      <c r="NS54" s="11"/>
      <c r="NT54" s="11"/>
      <c r="NU54" s="11"/>
      <c r="NV54" s="11"/>
      <c r="NW54" s="11"/>
      <c r="NX54" s="11"/>
      <c r="NY54" s="11"/>
      <c r="NZ54" s="11"/>
      <c r="OA54" s="11"/>
      <c r="OB54" s="11"/>
      <c r="OC54" s="11"/>
      <c r="OD54" s="11"/>
      <c r="OE54" s="11"/>
    </row>
    <row r="55" spans="1:395" s="11" customFormat="1" ht="25" customHeight="1" outlineLevel="2" x14ac:dyDescent="0.25">
      <c r="A55" s="16"/>
      <c r="B55" s="513" t="s">
        <v>167</v>
      </c>
      <c r="C55" s="62"/>
      <c r="D55" s="13"/>
      <c r="E55" s="13" t="s">
        <v>168</v>
      </c>
      <c r="F55" s="13" t="s">
        <v>24</v>
      </c>
      <c r="G55" s="13" t="s">
        <v>169</v>
      </c>
      <c r="H55" s="13" t="s">
        <v>170</v>
      </c>
      <c r="I55" s="13"/>
      <c r="J55" s="13"/>
      <c r="K55" s="13"/>
      <c r="L55" s="132"/>
      <c r="M55" s="431"/>
      <c r="N55" s="131"/>
      <c r="O55" s="398"/>
      <c r="P55" s="386"/>
      <c r="Q55" s="407"/>
      <c r="R55" s="386"/>
      <c r="S55" s="431"/>
      <c r="T55" s="444"/>
      <c r="U55" s="464"/>
      <c r="V55" s="465"/>
      <c r="W55" s="465"/>
      <c r="X55" s="465"/>
      <c r="Y55" s="465"/>
      <c r="Z55" s="465"/>
      <c r="AA55" s="466">
        <f t="shared" ref="AA55:AA57" si="5">Z55+Y55+X55+W55+V55+U55</f>
        <v>0</v>
      </c>
      <c r="AB55" s="646"/>
      <c r="AC55" s="131"/>
      <c r="AD55" s="13"/>
      <c r="AE55" s="13"/>
      <c r="AF55" s="13"/>
      <c r="AG55" s="132"/>
      <c r="AH55" s="431"/>
      <c r="AI55" s="309"/>
      <c r="AJ55" s="310"/>
      <c r="AK55" s="310"/>
      <c r="AL55" s="310"/>
      <c r="AM55" s="310"/>
      <c r="AN55" s="311"/>
    </row>
    <row r="56" spans="1:395" s="11" customFormat="1" ht="25" customHeight="1" outlineLevel="2" x14ac:dyDescent="0.25">
      <c r="A56" s="16"/>
      <c r="B56" s="513"/>
      <c r="C56" s="62"/>
      <c r="D56" s="13"/>
      <c r="E56" s="13"/>
      <c r="F56" s="13"/>
      <c r="G56" s="13"/>
      <c r="H56" s="13"/>
      <c r="I56" s="13"/>
      <c r="J56" s="13"/>
      <c r="K56" s="13"/>
      <c r="L56" s="132"/>
      <c r="M56" s="431"/>
      <c r="N56" s="131"/>
      <c r="O56" s="398"/>
      <c r="P56" s="386"/>
      <c r="Q56" s="407"/>
      <c r="R56" s="386"/>
      <c r="S56" s="431"/>
      <c r="T56" s="444"/>
      <c r="U56" s="464"/>
      <c r="V56" s="465"/>
      <c r="W56" s="465"/>
      <c r="X56" s="465"/>
      <c r="Y56" s="465"/>
      <c r="Z56" s="465"/>
      <c r="AA56" s="466">
        <f t="shared" si="5"/>
        <v>0</v>
      </c>
      <c r="AB56" s="646"/>
      <c r="AC56" s="131"/>
      <c r="AD56" s="13"/>
      <c r="AE56" s="13"/>
      <c r="AF56" s="13"/>
      <c r="AG56" s="132"/>
      <c r="AH56" s="431"/>
      <c r="AI56" s="309"/>
      <c r="AJ56" s="310"/>
      <c r="AK56" s="310"/>
      <c r="AL56" s="310"/>
      <c r="AM56" s="310"/>
      <c r="AN56" s="311"/>
    </row>
    <row r="57" spans="1:395" s="11" customFormat="1" ht="25" customHeight="1" outlineLevel="2" x14ac:dyDescent="0.25">
      <c r="A57" s="16"/>
      <c r="B57" s="514">
        <v>1</v>
      </c>
      <c r="C57" s="515"/>
      <c r="D57" s="134"/>
      <c r="E57" s="134"/>
      <c r="F57" s="134"/>
      <c r="G57" s="134"/>
      <c r="H57" s="134"/>
      <c r="I57" s="134"/>
      <c r="J57" s="134"/>
      <c r="K57" s="134"/>
      <c r="L57" s="135"/>
      <c r="M57" s="431"/>
      <c r="N57" s="133"/>
      <c r="O57" s="399"/>
      <c r="P57" s="387"/>
      <c r="Q57" s="408"/>
      <c r="R57" s="387"/>
      <c r="S57" s="431"/>
      <c r="T57" s="445"/>
      <c r="U57" s="467"/>
      <c r="V57" s="468"/>
      <c r="W57" s="468"/>
      <c r="X57" s="468"/>
      <c r="Y57" s="468"/>
      <c r="Z57" s="468"/>
      <c r="AA57" s="469">
        <f t="shared" si="5"/>
        <v>0</v>
      </c>
      <c r="AB57" s="647"/>
      <c r="AC57" s="133"/>
      <c r="AD57" s="134"/>
      <c r="AE57" s="134"/>
      <c r="AF57" s="134"/>
      <c r="AG57" s="135"/>
      <c r="AH57" s="431"/>
      <c r="AI57" s="312"/>
      <c r="AJ57" s="313"/>
      <c r="AK57" s="313"/>
      <c r="AL57" s="313"/>
      <c r="AM57" s="313"/>
      <c r="AN57" s="314"/>
    </row>
    <row r="58" spans="1:395" s="16" customFormat="1" ht="10" customHeight="1" outlineLevel="1" x14ac:dyDescent="0.25">
      <c r="B58" s="2"/>
      <c r="C58" s="70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40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32"/>
      <c r="AJ58" s="32"/>
      <c r="AK58" s="32"/>
      <c r="AL58" s="32"/>
      <c r="AM58" s="32"/>
      <c r="AN58" s="32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  <c r="DF58" s="11"/>
      <c r="DG58" s="11"/>
      <c r="DH58" s="11"/>
      <c r="DI58" s="11"/>
      <c r="DJ58" s="11"/>
      <c r="DK58" s="11"/>
      <c r="DL58" s="11"/>
      <c r="DM58" s="11"/>
      <c r="DN58" s="11"/>
      <c r="DO58" s="11"/>
      <c r="DP58" s="11"/>
      <c r="DQ58" s="11"/>
      <c r="DR58" s="11"/>
      <c r="DS58" s="11"/>
      <c r="DT58" s="11"/>
      <c r="DU58" s="11"/>
      <c r="DV58" s="11"/>
      <c r="DW58" s="11"/>
      <c r="DX58" s="11"/>
      <c r="DY58" s="11"/>
      <c r="DZ58" s="11"/>
      <c r="EA58" s="11"/>
      <c r="EB58" s="11"/>
      <c r="EC58" s="11"/>
      <c r="ED58" s="11"/>
      <c r="EE58" s="11"/>
      <c r="EF58" s="11"/>
      <c r="EG58" s="11"/>
      <c r="EH58" s="11"/>
      <c r="EI58" s="11"/>
      <c r="EJ58" s="11"/>
      <c r="EK58" s="11"/>
      <c r="EL58" s="11"/>
      <c r="EM58" s="11"/>
      <c r="EN58" s="11"/>
      <c r="EO58" s="11"/>
      <c r="EP58" s="11"/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  <c r="FG58" s="11"/>
      <c r="FH58" s="11"/>
      <c r="FI58" s="11"/>
      <c r="FJ58" s="11"/>
      <c r="FK58" s="11"/>
      <c r="FL58" s="11"/>
      <c r="FM58" s="11"/>
      <c r="FN58" s="11"/>
      <c r="FO58" s="11"/>
      <c r="FP58" s="11"/>
      <c r="FQ58" s="11"/>
      <c r="FR58" s="11"/>
      <c r="FS58" s="11"/>
      <c r="FT58" s="11"/>
      <c r="FU58" s="11"/>
      <c r="FV58" s="11"/>
      <c r="FW58" s="11"/>
      <c r="FX58" s="11"/>
      <c r="FY58" s="11"/>
      <c r="FZ58" s="11"/>
      <c r="GA58" s="11"/>
      <c r="GB58" s="11"/>
      <c r="GC58" s="11"/>
      <c r="GD58" s="11"/>
      <c r="GE58" s="11"/>
      <c r="GF58" s="11"/>
      <c r="GG58" s="11"/>
      <c r="GH58" s="11"/>
      <c r="GI58" s="11"/>
      <c r="GJ58" s="11"/>
      <c r="GK58" s="11"/>
      <c r="GL58" s="11"/>
      <c r="GM58" s="11"/>
      <c r="GN58" s="11"/>
      <c r="GO58" s="11"/>
      <c r="GP58" s="11"/>
      <c r="GQ58" s="11"/>
      <c r="GR58" s="11"/>
      <c r="GS58" s="11"/>
      <c r="GT58" s="11"/>
      <c r="GU58" s="11"/>
      <c r="GV58" s="11"/>
      <c r="GW58" s="11"/>
      <c r="GX58" s="11"/>
      <c r="GY58" s="11"/>
      <c r="GZ58" s="11"/>
      <c r="HA58" s="11"/>
      <c r="HB58" s="11"/>
      <c r="HC58" s="11"/>
      <c r="HD58" s="11"/>
      <c r="HE58" s="11"/>
      <c r="HF58" s="11"/>
      <c r="HG58" s="11"/>
      <c r="HH58" s="11"/>
      <c r="HI58" s="11"/>
      <c r="HJ58" s="11"/>
      <c r="HK58" s="11"/>
      <c r="HL58" s="11"/>
      <c r="HM58" s="11"/>
      <c r="HN58" s="11"/>
      <c r="HO58" s="11"/>
      <c r="HP58" s="11"/>
      <c r="HQ58" s="11"/>
      <c r="HR58" s="11"/>
      <c r="HS58" s="11"/>
      <c r="HT58" s="11"/>
      <c r="HU58" s="11"/>
      <c r="HV58" s="11"/>
      <c r="HW58" s="11"/>
      <c r="HX58" s="11"/>
      <c r="HY58" s="11"/>
      <c r="HZ58" s="11"/>
      <c r="IA58" s="11"/>
      <c r="IB58" s="11"/>
      <c r="IC58" s="11"/>
      <c r="ID58" s="11"/>
      <c r="IE58" s="11"/>
      <c r="IF58" s="11"/>
      <c r="IG58" s="11"/>
      <c r="IH58" s="11"/>
      <c r="II58" s="11"/>
      <c r="IJ58" s="11"/>
      <c r="IK58" s="11"/>
      <c r="IL58" s="11"/>
      <c r="IM58" s="11"/>
      <c r="IN58" s="11"/>
      <c r="IO58" s="11"/>
      <c r="IP58" s="11"/>
      <c r="IQ58" s="11"/>
      <c r="IR58" s="11"/>
      <c r="IS58" s="11"/>
      <c r="IT58" s="11"/>
      <c r="IU58" s="11"/>
      <c r="IV58" s="11"/>
      <c r="IW58" s="11"/>
      <c r="IX58" s="11"/>
      <c r="IY58" s="11"/>
      <c r="IZ58" s="11"/>
      <c r="JA58" s="11"/>
      <c r="JB58" s="11"/>
      <c r="JC58" s="11"/>
      <c r="JD58" s="11"/>
      <c r="JE58" s="11"/>
      <c r="JF58" s="11"/>
      <c r="JG58" s="11"/>
      <c r="JH58" s="11"/>
      <c r="JI58" s="11"/>
      <c r="JJ58" s="11"/>
      <c r="JK58" s="11"/>
      <c r="JL58" s="11"/>
      <c r="JM58" s="11"/>
      <c r="JN58" s="11"/>
      <c r="JO58" s="11"/>
      <c r="JP58" s="11"/>
      <c r="JQ58" s="11"/>
      <c r="JR58" s="11"/>
      <c r="JS58" s="11"/>
      <c r="JT58" s="11"/>
      <c r="JU58" s="11"/>
      <c r="JV58" s="11"/>
      <c r="JW58" s="11"/>
      <c r="JX58" s="11"/>
      <c r="JY58" s="11"/>
      <c r="JZ58" s="11"/>
      <c r="KA58" s="11"/>
      <c r="KB58" s="11"/>
      <c r="KC58" s="11"/>
      <c r="KD58" s="11"/>
      <c r="KE58" s="11"/>
      <c r="KF58" s="11"/>
      <c r="KG58" s="11"/>
      <c r="KH58" s="11"/>
      <c r="KI58" s="11"/>
      <c r="KJ58" s="11"/>
      <c r="KK58" s="11"/>
      <c r="KL58" s="11"/>
      <c r="KM58" s="11"/>
      <c r="KN58" s="11"/>
      <c r="KO58" s="11"/>
      <c r="KP58" s="11"/>
      <c r="KQ58" s="11"/>
      <c r="KR58" s="11"/>
      <c r="KS58" s="11"/>
      <c r="KT58" s="11"/>
      <c r="KU58" s="11"/>
      <c r="KV58" s="11"/>
      <c r="KW58" s="11"/>
      <c r="KX58" s="11"/>
      <c r="KY58" s="11"/>
      <c r="KZ58" s="11"/>
      <c r="LA58" s="11"/>
      <c r="LB58" s="11"/>
      <c r="LC58" s="11"/>
      <c r="LD58" s="11"/>
      <c r="LE58" s="11"/>
      <c r="LF58" s="11"/>
      <c r="LG58" s="11"/>
      <c r="LH58" s="11"/>
      <c r="LI58" s="11"/>
      <c r="LJ58" s="11"/>
      <c r="LK58" s="11"/>
      <c r="LL58" s="11"/>
      <c r="LM58" s="11"/>
      <c r="LN58" s="11"/>
      <c r="LO58" s="11"/>
      <c r="LP58" s="11"/>
      <c r="LQ58" s="11"/>
      <c r="LR58" s="11"/>
      <c r="LS58" s="11"/>
      <c r="LT58" s="11"/>
      <c r="LU58" s="11"/>
      <c r="LV58" s="11"/>
      <c r="LW58" s="11"/>
      <c r="LX58" s="11"/>
      <c r="LY58" s="11"/>
      <c r="LZ58" s="11"/>
      <c r="MA58" s="11"/>
      <c r="MB58" s="11"/>
      <c r="MC58" s="11"/>
      <c r="MD58" s="11"/>
      <c r="ME58" s="11"/>
      <c r="MF58" s="11"/>
      <c r="MG58" s="11"/>
      <c r="MH58" s="11"/>
      <c r="MI58" s="11"/>
      <c r="MJ58" s="11"/>
      <c r="MK58" s="11"/>
      <c r="ML58" s="11"/>
      <c r="MM58" s="11"/>
      <c r="MN58" s="11"/>
      <c r="MO58" s="11"/>
      <c r="MP58" s="11"/>
      <c r="MQ58" s="11"/>
      <c r="MR58" s="11"/>
      <c r="MS58" s="11"/>
      <c r="MT58" s="11"/>
      <c r="MU58" s="11"/>
      <c r="MV58" s="11"/>
      <c r="MW58" s="11"/>
      <c r="MX58" s="11"/>
      <c r="MY58" s="11"/>
      <c r="MZ58" s="11"/>
      <c r="NA58" s="11"/>
      <c r="NB58" s="11"/>
      <c r="NC58" s="11"/>
      <c r="ND58" s="11"/>
      <c r="NE58" s="11"/>
      <c r="NF58" s="11"/>
      <c r="NG58" s="11"/>
      <c r="NH58" s="11"/>
      <c r="NI58" s="11"/>
      <c r="NJ58" s="11"/>
      <c r="NK58" s="11"/>
      <c r="NL58" s="11"/>
      <c r="NM58" s="11"/>
      <c r="NN58" s="11"/>
      <c r="NO58" s="11"/>
      <c r="NP58" s="11"/>
      <c r="NQ58" s="11"/>
      <c r="NR58" s="11"/>
      <c r="NS58" s="11"/>
      <c r="NT58" s="11"/>
      <c r="NU58" s="11"/>
      <c r="NV58" s="11"/>
      <c r="NW58" s="11"/>
      <c r="NX58" s="11"/>
      <c r="NY58" s="11"/>
      <c r="NZ58" s="11"/>
      <c r="OA58" s="11"/>
      <c r="OB58" s="11"/>
      <c r="OC58" s="11"/>
      <c r="OD58" s="11"/>
      <c r="OE58" s="11"/>
    </row>
    <row r="59" spans="1:395" s="21" customFormat="1" ht="34" customHeight="1" outlineLevel="1" x14ac:dyDescent="0.3">
      <c r="A59" s="16"/>
      <c r="B59" s="516" t="s">
        <v>709</v>
      </c>
      <c r="C59" s="517"/>
      <c r="D59" s="518"/>
      <c r="E59" s="170"/>
      <c r="F59" s="170"/>
      <c r="G59" s="170"/>
      <c r="H59" s="170"/>
      <c r="I59" s="170"/>
      <c r="J59" s="170"/>
      <c r="K59" s="170"/>
      <c r="L59" s="171"/>
      <c r="M59" s="431"/>
      <c r="N59" s="138" t="s">
        <v>639</v>
      </c>
      <c r="O59" s="147" t="s">
        <v>638</v>
      </c>
      <c r="P59" s="139" t="s">
        <v>628</v>
      </c>
      <c r="Q59" s="148" t="s">
        <v>13</v>
      </c>
      <c r="R59" s="139" t="s">
        <v>629</v>
      </c>
      <c r="S59" s="431"/>
      <c r="T59" s="141" t="s">
        <v>637</v>
      </c>
      <c r="U59" s="205" t="s">
        <v>631</v>
      </c>
      <c r="V59" s="206" t="s">
        <v>635</v>
      </c>
      <c r="W59" s="206" t="s">
        <v>636</v>
      </c>
      <c r="X59" s="207" t="s">
        <v>632</v>
      </c>
      <c r="Y59" s="206" t="s">
        <v>633</v>
      </c>
      <c r="Z59" s="206" t="s">
        <v>634</v>
      </c>
      <c r="AA59" s="223" t="s">
        <v>657</v>
      </c>
      <c r="AB59" s="648"/>
      <c r="AC59" s="169"/>
      <c r="AD59" s="170"/>
      <c r="AE59" s="170"/>
      <c r="AF59" s="170"/>
      <c r="AG59" s="171"/>
      <c r="AH59" s="431"/>
      <c r="AI59" s="669" t="s">
        <v>669</v>
      </c>
      <c r="AJ59" s="670" t="s">
        <v>666</v>
      </c>
      <c r="AK59" s="670" t="s">
        <v>667</v>
      </c>
      <c r="AL59" s="670" t="s">
        <v>664</v>
      </c>
      <c r="AM59" s="670" t="s">
        <v>668</v>
      </c>
      <c r="AN59" s="315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  <c r="EP59" s="11"/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  <c r="FG59" s="11"/>
      <c r="FH59" s="11"/>
      <c r="FI59" s="11"/>
      <c r="FJ59" s="11"/>
      <c r="FK59" s="11"/>
      <c r="FL59" s="11"/>
      <c r="FM59" s="11"/>
      <c r="FN59" s="11"/>
      <c r="FO59" s="11"/>
      <c r="FP59" s="11"/>
      <c r="FQ59" s="11"/>
      <c r="FR59" s="11"/>
      <c r="FS59" s="11"/>
      <c r="FT59" s="11"/>
      <c r="FU59" s="11"/>
      <c r="FV59" s="11"/>
      <c r="FW59" s="11"/>
      <c r="FX59" s="11"/>
      <c r="FY59" s="11"/>
      <c r="FZ59" s="11"/>
      <c r="GA59" s="11"/>
      <c r="GB59" s="11"/>
      <c r="GC59" s="11"/>
      <c r="GD59" s="11"/>
      <c r="GE59" s="11"/>
      <c r="GF59" s="11"/>
      <c r="GG59" s="11"/>
      <c r="GH59" s="11"/>
      <c r="GI59" s="11"/>
      <c r="GJ59" s="11"/>
      <c r="GK59" s="11"/>
      <c r="GL59" s="11"/>
      <c r="GM59" s="11"/>
      <c r="GN59" s="11"/>
      <c r="GO59" s="11"/>
      <c r="GP59" s="11"/>
      <c r="GQ59" s="11"/>
      <c r="GR59" s="11"/>
      <c r="GS59" s="11"/>
      <c r="GT59" s="11"/>
      <c r="GU59" s="11"/>
      <c r="GV59" s="11"/>
      <c r="GW59" s="11"/>
      <c r="GX59" s="11"/>
      <c r="GY59" s="11"/>
      <c r="GZ59" s="11"/>
      <c r="HA59" s="11"/>
      <c r="HB59" s="11"/>
      <c r="HC59" s="11"/>
      <c r="HD59" s="11"/>
      <c r="HE59" s="11"/>
      <c r="HF59" s="11"/>
      <c r="HG59" s="11"/>
      <c r="HH59" s="11"/>
      <c r="HI59" s="11"/>
      <c r="HJ59" s="11"/>
      <c r="HK59" s="11"/>
      <c r="HL59" s="11"/>
      <c r="HM59" s="11"/>
      <c r="HN59" s="11"/>
      <c r="HO59" s="11"/>
      <c r="HP59" s="11"/>
      <c r="HQ59" s="11"/>
      <c r="HR59" s="11"/>
      <c r="HS59" s="11"/>
      <c r="HT59" s="11"/>
      <c r="HU59" s="11"/>
      <c r="HV59" s="11"/>
      <c r="HW59" s="11"/>
      <c r="HX59" s="11"/>
      <c r="HY59" s="11"/>
      <c r="HZ59" s="11"/>
      <c r="IA59" s="11"/>
      <c r="IB59" s="11"/>
      <c r="IC59" s="11"/>
      <c r="ID59" s="11"/>
      <c r="IE59" s="11"/>
      <c r="IF59" s="11"/>
      <c r="IG59" s="11"/>
      <c r="IH59" s="11"/>
      <c r="II59" s="11"/>
      <c r="IJ59" s="11"/>
      <c r="IK59" s="11"/>
      <c r="IL59" s="11"/>
      <c r="IM59" s="11"/>
      <c r="IN59" s="11"/>
      <c r="IO59" s="11"/>
      <c r="IP59" s="11"/>
      <c r="IQ59" s="11"/>
      <c r="IR59" s="11"/>
      <c r="IS59" s="11"/>
      <c r="IT59" s="11"/>
      <c r="IU59" s="11"/>
      <c r="IV59" s="11"/>
      <c r="IW59" s="11"/>
      <c r="IX59" s="11"/>
      <c r="IY59" s="11"/>
      <c r="IZ59" s="11"/>
      <c r="JA59" s="11"/>
      <c r="JB59" s="11"/>
      <c r="JC59" s="11"/>
      <c r="JD59" s="11"/>
      <c r="JE59" s="11"/>
      <c r="JF59" s="11"/>
      <c r="JG59" s="11"/>
      <c r="JH59" s="11"/>
      <c r="JI59" s="11"/>
      <c r="JJ59" s="11"/>
      <c r="JK59" s="11"/>
      <c r="JL59" s="11"/>
      <c r="JM59" s="11"/>
      <c r="JN59" s="11"/>
      <c r="JO59" s="11"/>
      <c r="JP59" s="11"/>
      <c r="JQ59" s="11"/>
      <c r="JR59" s="11"/>
      <c r="JS59" s="11"/>
      <c r="JT59" s="11"/>
      <c r="JU59" s="11"/>
      <c r="JV59" s="11"/>
      <c r="JW59" s="11"/>
      <c r="JX59" s="11"/>
      <c r="JY59" s="11"/>
      <c r="JZ59" s="11"/>
      <c r="KA59" s="11"/>
      <c r="KB59" s="11"/>
      <c r="KC59" s="11"/>
      <c r="KD59" s="11"/>
      <c r="KE59" s="11"/>
      <c r="KF59" s="11"/>
      <c r="KG59" s="11"/>
      <c r="KH59" s="11"/>
      <c r="KI59" s="11"/>
      <c r="KJ59" s="11"/>
      <c r="KK59" s="11"/>
      <c r="KL59" s="11"/>
      <c r="KM59" s="11"/>
      <c r="KN59" s="11"/>
      <c r="KO59" s="11"/>
      <c r="KP59" s="11"/>
      <c r="KQ59" s="11"/>
      <c r="KR59" s="11"/>
      <c r="KS59" s="11"/>
      <c r="KT59" s="11"/>
      <c r="KU59" s="11"/>
      <c r="KV59" s="11"/>
      <c r="KW59" s="11"/>
      <c r="KX59" s="11"/>
      <c r="KY59" s="11"/>
      <c r="KZ59" s="11"/>
      <c r="LA59" s="11"/>
      <c r="LB59" s="11"/>
      <c r="LC59" s="11"/>
      <c r="LD59" s="11"/>
      <c r="LE59" s="11"/>
      <c r="LF59" s="11"/>
      <c r="LG59" s="11"/>
      <c r="LH59" s="11"/>
      <c r="LI59" s="11"/>
      <c r="LJ59" s="11"/>
      <c r="LK59" s="11"/>
      <c r="LL59" s="11"/>
      <c r="LM59" s="11"/>
      <c r="LN59" s="11"/>
      <c r="LO59" s="11"/>
      <c r="LP59" s="11"/>
      <c r="LQ59" s="11"/>
      <c r="LR59" s="11"/>
      <c r="LS59" s="11"/>
      <c r="LT59" s="11"/>
      <c r="LU59" s="11"/>
      <c r="LV59" s="11"/>
      <c r="LW59" s="11"/>
      <c r="LX59" s="11"/>
      <c r="LY59" s="11"/>
      <c r="LZ59" s="11"/>
      <c r="MA59" s="11"/>
      <c r="MB59" s="11"/>
      <c r="MC59" s="11"/>
      <c r="MD59" s="11"/>
      <c r="ME59" s="11"/>
      <c r="MF59" s="11"/>
      <c r="MG59" s="11"/>
      <c r="MH59" s="11"/>
      <c r="MI59" s="11"/>
      <c r="MJ59" s="11"/>
      <c r="MK59" s="11"/>
      <c r="ML59" s="11"/>
      <c r="MM59" s="11"/>
      <c r="MN59" s="11"/>
      <c r="MO59" s="11"/>
      <c r="MP59" s="11"/>
      <c r="MQ59" s="11"/>
      <c r="MR59" s="11"/>
      <c r="MS59" s="11"/>
      <c r="MT59" s="11"/>
      <c r="MU59" s="11"/>
      <c r="MV59" s="11"/>
      <c r="MW59" s="11"/>
      <c r="MX59" s="11"/>
      <c r="MY59" s="11"/>
      <c r="MZ59" s="11"/>
      <c r="NA59" s="11"/>
      <c r="NB59" s="11"/>
      <c r="NC59" s="11"/>
      <c r="ND59" s="11"/>
      <c r="NE59" s="11"/>
      <c r="NF59" s="11"/>
      <c r="NG59" s="11"/>
      <c r="NH59" s="11"/>
      <c r="NI59" s="11"/>
      <c r="NJ59" s="11"/>
      <c r="NK59" s="11"/>
      <c r="NL59" s="11"/>
      <c r="NM59" s="11"/>
      <c r="NN59" s="11"/>
      <c r="NO59" s="11"/>
      <c r="NP59" s="11"/>
      <c r="NQ59" s="11"/>
      <c r="NR59" s="11"/>
      <c r="NS59" s="11"/>
      <c r="NT59" s="11"/>
      <c r="NU59" s="11"/>
      <c r="NV59" s="11"/>
      <c r="NW59" s="11"/>
      <c r="NX59" s="11"/>
      <c r="NY59" s="11"/>
      <c r="NZ59" s="11"/>
      <c r="OA59" s="11"/>
      <c r="OB59" s="11"/>
      <c r="OC59" s="11"/>
      <c r="OD59" s="11"/>
      <c r="OE59" s="11"/>
    </row>
    <row r="60" spans="1:395" s="11" customFormat="1" ht="25" customHeight="1" outlineLevel="2" x14ac:dyDescent="0.25">
      <c r="A60" s="16"/>
      <c r="B60" s="519" t="s">
        <v>722</v>
      </c>
      <c r="C60" s="64"/>
      <c r="D60" s="27"/>
      <c r="E60" s="27"/>
      <c r="F60" s="27"/>
      <c r="G60" s="27"/>
      <c r="H60" s="27"/>
      <c r="I60" s="27"/>
      <c r="J60" s="27"/>
      <c r="K60" s="27"/>
      <c r="L60" s="143"/>
      <c r="M60" s="431"/>
      <c r="N60" s="142"/>
      <c r="O60" s="400"/>
      <c r="P60" s="388"/>
      <c r="Q60" s="423"/>
      <c r="R60" s="436"/>
      <c r="S60" s="431"/>
      <c r="T60" s="446"/>
      <c r="U60" s="470"/>
      <c r="V60" s="471"/>
      <c r="W60" s="471"/>
      <c r="X60" s="471"/>
      <c r="Y60" s="471"/>
      <c r="Z60" s="471"/>
      <c r="AA60" s="472"/>
      <c r="AB60" s="649"/>
      <c r="AC60" s="142"/>
      <c r="AD60" s="27"/>
      <c r="AE60" s="27"/>
      <c r="AF60" s="27"/>
      <c r="AG60" s="143"/>
      <c r="AH60" s="431"/>
      <c r="AI60" s="316"/>
      <c r="AJ60" s="317"/>
      <c r="AK60" s="317"/>
      <c r="AL60" s="317"/>
      <c r="AM60" s="317"/>
      <c r="AN60" s="318"/>
    </row>
    <row r="61" spans="1:395" s="11" customFormat="1" ht="25" customHeight="1" outlineLevel="2" x14ac:dyDescent="0.25">
      <c r="A61" s="16"/>
      <c r="B61" s="519"/>
      <c r="C61" s="65"/>
      <c r="D61" s="27"/>
      <c r="E61" s="27"/>
      <c r="F61" s="27"/>
      <c r="G61" s="27"/>
      <c r="H61" s="27"/>
      <c r="I61" s="27"/>
      <c r="J61" s="27"/>
      <c r="K61" s="27"/>
      <c r="L61" s="143"/>
      <c r="M61" s="431"/>
      <c r="N61" s="142"/>
      <c r="O61" s="400"/>
      <c r="P61" s="388"/>
      <c r="Q61" s="423"/>
      <c r="R61" s="436"/>
      <c r="S61" s="431"/>
      <c r="T61" s="446"/>
      <c r="U61" s="470"/>
      <c r="V61" s="471"/>
      <c r="W61" s="471"/>
      <c r="X61" s="471"/>
      <c r="Y61" s="471"/>
      <c r="Z61" s="471"/>
      <c r="AA61" s="472">
        <f t="shared" ref="AA61:AA62" si="6">Z61+Y61+X61+W61+V61+U61</f>
        <v>0</v>
      </c>
      <c r="AB61" s="649"/>
      <c r="AC61" s="142"/>
      <c r="AD61" s="27"/>
      <c r="AE61" s="27"/>
      <c r="AF61" s="27"/>
      <c r="AG61" s="143"/>
      <c r="AH61" s="431"/>
      <c r="AI61" s="316"/>
      <c r="AJ61" s="317"/>
      <c r="AK61" s="317"/>
      <c r="AL61" s="317"/>
      <c r="AM61" s="317"/>
      <c r="AN61" s="318"/>
    </row>
    <row r="62" spans="1:395" s="11" customFormat="1" ht="25" customHeight="1" outlineLevel="2" x14ac:dyDescent="0.25">
      <c r="A62" s="16"/>
      <c r="B62" s="520">
        <v>1</v>
      </c>
      <c r="C62" s="521"/>
      <c r="D62" s="145"/>
      <c r="E62" s="145"/>
      <c r="F62" s="145"/>
      <c r="G62" s="145"/>
      <c r="H62" s="145"/>
      <c r="I62" s="145"/>
      <c r="J62" s="145"/>
      <c r="K62" s="145"/>
      <c r="L62" s="146"/>
      <c r="M62" s="431"/>
      <c r="N62" s="145"/>
      <c r="O62" s="401"/>
      <c r="P62" s="389"/>
      <c r="Q62" s="424"/>
      <c r="R62" s="437"/>
      <c r="S62" s="431"/>
      <c r="T62" s="447"/>
      <c r="U62" s="473"/>
      <c r="V62" s="474"/>
      <c r="W62" s="474"/>
      <c r="X62" s="474"/>
      <c r="Y62" s="474"/>
      <c r="Z62" s="474"/>
      <c r="AA62" s="475">
        <f t="shared" si="6"/>
        <v>0</v>
      </c>
      <c r="AB62" s="650"/>
      <c r="AC62" s="144"/>
      <c r="AD62" s="145"/>
      <c r="AE62" s="145"/>
      <c r="AF62" s="145"/>
      <c r="AG62" s="146"/>
      <c r="AH62" s="431"/>
      <c r="AI62" s="319"/>
      <c r="AJ62" s="320"/>
      <c r="AK62" s="320"/>
      <c r="AL62" s="320"/>
      <c r="AM62" s="320"/>
      <c r="AN62" s="321"/>
    </row>
    <row r="63" spans="1:395" s="16" customFormat="1" ht="10" customHeight="1" outlineLevel="1" x14ac:dyDescent="0.25">
      <c r="B63" s="32"/>
      <c r="C63" s="56"/>
      <c r="D63" s="32"/>
      <c r="E63" s="32"/>
      <c r="F63" s="32"/>
      <c r="G63" s="32"/>
      <c r="H63" s="32"/>
      <c r="I63" s="32"/>
      <c r="J63" s="32"/>
      <c r="K63" s="32"/>
      <c r="L63" s="32"/>
      <c r="M63" s="2"/>
      <c r="N63" s="2"/>
      <c r="O63" s="2"/>
      <c r="P63" s="2"/>
      <c r="Q63" s="2"/>
      <c r="R63" s="2"/>
      <c r="S63" s="2"/>
      <c r="T63" s="240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32"/>
      <c r="AJ63" s="32"/>
      <c r="AK63" s="32"/>
      <c r="AL63" s="32"/>
      <c r="AM63" s="32"/>
      <c r="AN63" s="32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  <c r="KO63" s="11"/>
      <c r="KP63" s="11"/>
      <c r="KQ63" s="11"/>
      <c r="KR63" s="11"/>
      <c r="KS63" s="11"/>
      <c r="KT63" s="11"/>
      <c r="KU63" s="11"/>
      <c r="KV63" s="11"/>
      <c r="KW63" s="11"/>
      <c r="KX63" s="11"/>
      <c r="KY63" s="11"/>
      <c r="KZ63" s="11"/>
      <c r="LA63" s="11"/>
      <c r="LB63" s="11"/>
      <c r="LC63" s="11"/>
      <c r="LD63" s="11"/>
      <c r="LE63" s="11"/>
      <c r="LF63" s="11"/>
      <c r="LG63" s="11"/>
      <c r="LH63" s="11"/>
      <c r="LI63" s="11"/>
      <c r="LJ63" s="11"/>
      <c r="LK63" s="11"/>
      <c r="LL63" s="11"/>
      <c r="LM63" s="11"/>
      <c r="LN63" s="11"/>
      <c r="LO63" s="11"/>
      <c r="LP63" s="11"/>
      <c r="LQ63" s="11"/>
      <c r="LR63" s="11"/>
      <c r="LS63" s="11"/>
      <c r="LT63" s="11"/>
      <c r="LU63" s="11"/>
      <c r="LV63" s="11"/>
      <c r="LW63" s="11"/>
      <c r="LX63" s="11"/>
      <c r="LY63" s="11"/>
      <c r="LZ63" s="11"/>
      <c r="MA63" s="11"/>
      <c r="MB63" s="11"/>
      <c r="MC63" s="11"/>
      <c r="MD63" s="11"/>
      <c r="ME63" s="11"/>
      <c r="MF63" s="11"/>
      <c r="MG63" s="11"/>
      <c r="MH63" s="11"/>
      <c r="MI63" s="11"/>
      <c r="MJ63" s="11"/>
      <c r="MK63" s="11"/>
      <c r="ML63" s="11"/>
      <c r="MM63" s="11"/>
      <c r="MN63" s="11"/>
      <c r="MO63" s="11"/>
      <c r="MP63" s="11"/>
      <c r="MQ63" s="11"/>
      <c r="MR63" s="11"/>
      <c r="MS63" s="11"/>
      <c r="MT63" s="11"/>
      <c r="MU63" s="11"/>
      <c r="MV63" s="11"/>
      <c r="MW63" s="11"/>
      <c r="MX63" s="11"/>
      <c r="MY63" s="11"/>
      <c r="MZ63" s="11"/>
      <c r="NA63" s="11"/>
      <c r="NB63" s="11"/>
      <c r="NC63" s="11"/>
      <c r="ND63" s="11"/>
      <c r="NE63" s="11"/>
      <c r="NF63" s="11"/>
      <c r="NG63" s="11"/>
      <c r="NH63" s="11"/>
      <c r="NI63" s="11"/>
      <c r="NJ63" s="11"/>
      <c r="NK63" s="11"/>
      <c r="NL63" s="11"/>
      <c r="NM63" s="11"/>
      <c r="NN63" s="11"/>
      <c r="NO63" s="11"/>
      <c r="NP63" s="11"/>
      <c r="NQ63" s="11"/>
      <c r="NR63" s="11"/>
      <c r="NS63" s="11"/>
      <c r="NT63" s="11"/>
      <c r="NU63" s="11"/>
      <c r="NV63" s="11"/>
      <c r="NW63" s="11"/>
      <c r="NX63" s="11"/>
      <c r="NY63" s="11"/>
      <c r="NZ63" s="11"/>
      <c r="OA63" s="11"/>
      <c r="OB63" s="11"/>
      <c r="OC63" s="11"/>
      <c r="OD63" s="11"/>
      <c r="OE63" s="11"/>
    </row>
    <row r="64" spans="1:395" s="8" customFormat="1" ht="80" customHeight="1" x14ac:dyDescent="0.2">
      <c r="A64" s="7"/>
      <c r="B64" s="26" t="s">
        <v>171</v>
      </c>
      <c r="C64" s="67"/>
      <c r="D64" s="26"/>
      <c r="T64" s="239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  <c r="FH64" s="31"/>
      <c r="FI64" s="31"/>
      <c r="FJ64" s="31"/>
      <c r="FK64" s="31"/>
      <c r="FL64" s="31"/>
      <c r="FM64" s="31"/>
      <c r="FN64" s="31"/>
      <c r="FO64" s="31"/>
      <c r="FP64" s="31"/>
      <c r="FQ64" s="31"/>
      <c r="FR64" s="31"/>
      <c r="FS64" s="31"/>
      <c r="FT64" s="31"/>
      <c r="FU64" s="31"/>
      <c r="FV64" s="31"/>
      <c r="FW64" s="31"/>
      <c r="FX64" s="31"/>
      <c r="FY64" s="31"/>
      <c r="FZ64" s="31"/>
      <c r="GA64" s="31"/>
      <c r="GB64" s="31"/>
      <c r="GC64" s="31"/>
      <c r="GD64" s="31"/>
      <c r="GE64" s="31"/>
      <c r="GF64" s="31"/>
      <c r="GG64" s="31"/>
      <c r="GH64" s="31"/>
      <c r="GI64" s="31"/>
      <c r="GJ64" s="31"/>
      <c r="GK64" s="31"/>
      <c r="GL64" s="31"/>
      <c r="GM64" s="31"/>
      <c r="GN64" s="31"/>
      <c r="GO64" s="31"/>
      <c r="GP64" s="31"/>
      <c r="GQ64" s="31"/>
      <c r="GR64" s="31"/>
      <c r="GS64" s="31"/>
      <c r="GT64" s="31"/>
      <c r="GU64" s="31"/>
      <c r="GV64" s="31"/>
      <c r="GW64" s="31"/>
      <c r="GX64" s="31"/>
      <c r="GY64" s="31"/>
      <c r="GZ64" s="31"/>
      <c r="HA64" s="31"/>
      <c r="HB64" s="31"/>
      <c r="HC64" s="31"/>
      <c r="HD64" s="31"/>
      <c r="HE64" s="31"/>
      <c r="HF64" s="31"/>
      <c r="HG64" s="31"/>
      <c r="HH64" s="31"/>
      <c r="HI64" s="31"/>
      <c r="HJ64" s="31"/>
      <c r="HK64" s="31"/>
      <c r="HL64" s="31"/>
      <c r="HM64" s="31"/>
      <c r="HN64" s="31"/>
      <c r="HO64" s="31"/>
      <c r="HP64" s="31"/>
      <c r="HQ64" s="31"/>
      <c r="HR64" s="31"/>
      <c r="HS64" s="31"/>
      <c r="HT64" s="31"/>
      <c r="HU64" s="31"/>
      <c r="HV64" s="31"/>
      <c r="HW64" s="31"/>
      <c r="HX64" s="31"/>
      <c r="HY64" s="31"/>
      <c r="HZ64" s="31"/>
      <c r="IA64" s="31"/>
      <c r="IB64" s="31"/>
      <c r="IC64" s="31"/>
      <c r="ID64" s="31"/>
      <c r="IE64" s="31"/>
      <c r="IF64" s="31"/>
      <c r="IG64" s="31"/>
      <c r="IH64" s="31"/>
      <c r="II64" s="31"/>
      <c r="IJ64" s="31"/>
      <c r="IK64" s="31"/>
      <c r="IL64" s="31"/>
      <c r="IM64" s="31"/>
      <c r="IN64" s="31"/>
      <c r="IO64" s="31"/>
      <c r="IP64" s="31"/>
      <c r="IQ64" s="31"/>
      <c r="IR64" s="31"/>
      <c r="IS64" s="31"/>
      <c r="IT64" s="31"/>
      <c r="IU64" s="31"/>
      <c r="IV64" s="31"/>
      <c r="IW64" s="31"/>
      <c r="IX64" s="31"/>
      <c r="IY64" s="31"/>
      <c r="IZ64" s="31"/>
      <c r="JA64" s="31"/>
      <c r="JB64" s="31"/>
      <c r="JC64" s="31"/>
      <c r="JD64" s="31"/>
      <c r="JE64" s="31"/>
      <c r="JF64" s="31"/>
      <c r="JG64" s="31"/>
      <c r="JH64" s="31"/>
      <c r="JI64" s="31"/>
      <c r="JJ64" s="31"/>
      <c r="JK64" s="31"/>
      <c r="JL64" s="31"/>
      <c r="JM64" s="31"/>
      <c r="JN64" s="31"/>
      <c r="JO64" s="31"/>
      <c r="JP64" s="31"/>
      <c r="JQ64" s="31"/>
      <c r="JR64" s="31"/>
      <c r="JS64" s="31"/>
      <c r="JT64" s="31"/>
      <c r="JU64" s="31"/>
      <c r="JV64" s="31"/>
      <c r="JW64" s="31"/>
      <c r="JX64" s="31"/>
      <c r="JY64" s="31"/>
      <c r="JZ64" s="31"/>
      <c r="KA64" s="31"/>
      <c r="KB64" s="31"/>
      <c r="KC64" s="31"/>
      <c r="KD64" s="31"/>
      <c r="KE64" s="31"/>
      <c r="KF64" s="31"/>
      <c r="KG64" s="31"/>
      <c r="KH64" s="31"/>
      <c r="KI64" s="31"/>
      <c r="KJ64" s="31"/>
      <c r="KK64" s="31"/>
      <c r="KL64" s="31"/>
      <c r="KM64" s="31"/>
      <c r="KN64" s="31"/>
      <c r="KO64" s="31"/>
      <c r="KP64" s="31"/>
      <c r="KQ64" s="31"/>
      <c r="KR64" s="31"/>
      <c r="KS64" s="31"/>
      <c r="KT64" s="31"/>
      <c r="KU64" s="31"/>
      <c r="KV64" s="31"/>
      <c r="KW64" s="31"/>
      <c r="KX64" s="31"/>
      <c r="KY64" s="31"/>
      <c r="KZ64" s="31"/>
      <c r="LA64" s="31"/>
      <c r="LB64" s="31"/>
      <c r="LC64" s="31"/>
      <c r="LD64" s="31"/>
      <c r="LE64" s="31"/>
      <c r="LF64" s="31"/>
      <c r="LG64" s="31"/>
      <c r="LH64" s="31"/>
      <c r="LI64" s="31"/>
      <c r="LJ64" s="31"/>
      <c r="LK64" s="31"/>
      <c r="LL64" s="31"/>
      <c r="LM64" s="31"/>
      <c r="LN64" s="31"/>
      <c r="LO64" s="31"/>
      <c r="LP64" s="31"/>
      <c r="LQ64" s="31"/>
      <c r="LR64" s="31"/>
      <c r="LS64" s="31"/>
      <c r="LT64" s="31"/>
      <c r="LU64" s="31"/>
      <c r="LV64" s="31"/>
      <c r="LW64" s="31"/>
      <c r="LX64" s="31"/>
      <c r="LY64" s="31"/>
      <c r="LZ64" s="31"/>
      <c r="MA64" s="31"/>
      <c r="MB64" s="31"/>
      <c r="MC64" s="31"/>
      <c r="MD64" s="31"/>
      <c r="ME64" s="31"/>
      <c r="MF64" s="31"/>
      <c r="MG64" s="31"/>
      <c r="MH64" s="31"/>
      <c r="MI64" s="31"/>
      <c r="MJ64" s="31"/>
      <c r="MK64" s="31"/>
      <c r="ML64" s="31"/>
      <c r="MM64" s="31"/>
      <c r="MN64" s="31"/>
      <c r="MO64" s="31"/>
      <c r="MP64" s="31"/>
      <c r="MQ64" s="31"/>
      <c r="MR64" s="31"/>
      <c r="MS64" s="31"/>
      <c r="MT64" s="31"/>
      <c r="MU64" s="31"/>
      <c r="MV64" s="31"/>
      <c r="MW64" s="31"/>
      <c r="MX64" s="31"/>
      <c r="MY64" s="31"/>
      <c r="MZ64" s="31"/>
      <c r="NA64" s="31"/>
      <c r="NB64" s="31"/>
      <c r="NC64" s="31"/>
      <c r="ND64" s="31"/>
      <c r="NE64" s="31"/>
      <c r="NF64" s="31"/>
      <c r="NG64" s="31"/>
      <c r="NH64" s="31"/>
      <c r="NI64" s="31"/>
      <c r="NJ64" s="31"/>
      <c r="NK64" s="31"/>
      <c r="NL64" s="31"/>
      <c r="NM64" s="31"/>
      <c r="NN64" s="31"/>
      <c r="NO64" s="31"/>
      <c r="NP64" s="31"/>
      <c r="NQ64" s="31"/>
      <c r="NR64" s="31"/>
      <c r="NS64" s="31"/>
      <c r="NT64" s="31"/>
      <c r="NU64" s="31"/>
      <c r="NV64" s="31"/>
      <c r="NW64" s="31"/>
      <c r="NX64" s="31"/>
      <c r="NY64" s="31"/>
      <c r="NZ64" s="31"/>
      <c r="OA64" s="31"/>
      <c r="OB64" s="31"/>
      <c r="OC64" s="31"/>
      <c r="OD64" s="31"/>
      <c r="OE64" s="31"/>
    </row>
    <row r="65" spans="1:395" s="32" customFormat="1" ht="10" customHeight="1" x14ac:dyDescent="0.25">
      <c r="B65" s="522"/>
      <c r="C65" s="70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40"/>
      <c r="U65" s="2"/>
      <c r="V65" s="2"/>
      <c r="W65" s="2"/>
      <c r="X65" s="2"/>
      <c r="Y65" s="2"/>
      <c r="Z65" s="2"/>
      <c r="AB65" s="2"/>
      <c r="AC65" s="2"/>
      <c r="AD65" s="2"/>
      <c r="AE65" s="2"/>
      <c r="AF65" s="2"/>
      <c r="AG65" s="2"/>
      <c r="AI65" s="2"/>
      <c r="AJ65" s="2"/>
      <c r="AK65" s="2"/>
      <c r="AL65" s="2"/>
      <c r="AM65" s="2"/>
      <c r="AN65" s="2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8"/>
      <c r="IS65" s="28"/>
      <c r="IT65" s="28"/>
      <c r="IU65" s="28"/>
      <c r="IV65" s="28"/>
      <c r="IW65" s="28"/>
      <c r="IX65" s="28"/>
      <c r="IY65" s="28"/>
      <c r="IZ65" s="28"/>
      <c r="JA65" s="28"/>
      <c r="JB65" s="28"/>
      <c r="JC65" s="28"/>
      <c r="JD65" s="28"/>
      <c r="JE65" s="28"/>
      <c r="JF65" s="28"/>
      <c r="JG65" s="28"/>
      <c r="JH65" s="28"/>
      <c r="JI65" s="28"/>
      <c r="JJ65" s="28"/>
      <c r="JK65" s="28"/>
      <c r="JL65" s="28"/>
      <c r="JM65" s="28"/>
      <c r="JN65" s="28"/>
      <c r="JO65" s="28"/>
      <c r="JP65" s="28"/>
      <c r="JQ65" s="28"/>
      <c r="JR65" s="28"/>
      <c r="JS65" s="28"/>
      <c r="JT65" s="28"/>
      <c r="JU65" s="28"/>
      <c r="JV65" s="28"/>
      <c r="JW65" s="28"/>
      <c r="JX65" s="28"/>
      <c r="JY65" s="28"/>
      <c r="JZ65" s="28"/>
      <c r="KA65" s="28"/>
      <c r="KB65" s="28"/>
      <c r="KC65" s="28"/>
      <c r="KD65" s="28"/>
      <c r="KE65" s="28"/>
      <c r="KF65" s="28"/>
      <c r="KG65" s="28"/>
      <c r="KH65" s="28"/>
      <c r="KI65" s="28"/>
      <c r="KJ65" s="28"/>
      <c r="KK65" s="28"/>
      <c r="KL65" s="28"/>
      <c r="KM65" s="28"/>
      <c r="KN65" s="28"/>
      <c r="KO65" s="28"/>
      <c r="KP65" s="28"/>
      <c r="KQ65" s="28"/>
      <c r="KR65" s="28"/>
      <c r="KS65" s="28"/>
      <c r="KT65" s="28"/>
      <c r="KU65" s="28"/>
      <c r="KV65" s="28"/>
      <c r="KW65" s="28"/>
      <c r="KX65" s="28"/>
      <c r="KY65" s="28"/>
      <c r="KZ65" s="28"/>
      <c r="LA65" s="28"/>
      <c r="LB65" s="28"/>
      <c r="LC65" s="28"/>
      <c r="LD65" s="28"/>
      <c r="LE65" s="28"/>
      <c r="LF65" s="28"/>
      <c r="LG65" s="28"/>
      <c r="LH65" s="28"/>
      <c r="LI65" s="28"/>
      <c r="LJ65" s="28"/>
      <c r="LK65" s="28"/>
      <c r="LL65" s="28"/>
      <c r="LM65" s="28"/>
      <c r="LN65" s="28"/>
      <c r="LO65" s="28"/>
      <c r="LP65" s="28"/>
      <c r="LQ65" s="28"/>
      <c r="LR65" s="28"/>
      <c r="LS65" s="28"/>
      <c r="LT65" s="28"/>
      <c r="LU65" s="28"/>
      <c r="LV65" s="28"/>
      <c r="LW65" s="28"/>
      <c r="LX65" s="28"/>
      <c r="LY65" s="28"/>
      <c r="LZ65" s="28"/>
      <c r="MA65" s="28"/>
      <c r="MB65" s="28"/>
      <c r="MC65" s="28"/>
      <c r="MD65" s="28"/>
      <c r="ME65" s="28"/>
      <c r="MF65" s="28"/>
      <c r="MG65" s="28"/>
      <c r="MH65" s="28"/>
      <c r="MI65" s="28"/>
      <c r="MJ65" s="28"/>
      <c r="MK65" s="28"/>
      <c r="ML65" s="28"/>
      <c r="MM65" s="28"/>
      <c r="MN65" s="28"/>
      <c r="MO65" s="28"/>
      <c r="MP65" s="28"/>
      <c r="MQ65" s="28"/>
      <c r="MR65" s="28"/>
      <c r="MS65" s="28"/>
      <c r="MT65" s="28"/>
      <c r="MU65" s="28"/>
      <c r="MV65" s="28"/>
      <c r="MW65" s="28"/>
      <c r="MX65" s="28"/>
      <c r="MY65" s="28"/>
      <c r="MZ65" s="28"/>
      <c r="NA65" s="28"/>
      <c r="NB65" s="28"/>
      <c r="NC65" s="28"/>
      <c r="ND65" s="28"/>
      <c r="NE65" s="28"/>
      <c r="NF65" s="28"/>
      <c r="NG65" s="28"/>
      <c r="NH65" s="28"/>
      <c r="NI65" s="28"/>
      <c r="NJ65" s="28"/>
      <c r="NK65" s="28"/>
      <c r="NL65" s="28"/>
      <c r="NM65" s="28"/>
      <c r="NN65" s="28"/>
      <c r="NO65" s="28"/>
      <c r="NP65" s="28"/>
      <c r="NQ65" s="28"/>
      <c r="NR65" s="28"/>
      <c r="NS65" s="28"/>
      <c r="NT65" s="28"/>
      <c r="NU65" s="28"/>
      <c r="NV65" s="28"/>
      <c r="NW65" s="28"/>
      <c r="NX65" s="28"/>
      <c r="NY65" s="28"/>
      <c r="NZ65" s="28"/>
      <c r="OA65" s="28"/>
      <c r="OB65" s="28"/>
      <c r="OC65" s="28"/>
      <c r="OD65" s="28"/>
      <c r="OE65" s="28"/>
    </row>
    <row r="66" spans="1:395" s="33" customFormat="1" ht="34" customHeight="1" outlineLevel="1" x14ac:dyDescent="0.3">
      <c r="A66" s="16"/>
      <c r="B66" s="493" t="s">
        <v>22</v>
      </c>
      <c r="C66" s="524"/>
      <c r="D66" s="495"/>
      <c r="E66" s="102"/>
      <c r="F66" s="102"/>
      <c r="G66" s="102"/>
      <c r="H66" s="102"/>
      <c r="I66" s="102"/>
      <c r="J66" s="102"/>
      <c r="K66" s="102"/>
      <c r="L66" s="103"/>
      <c r="M66" s="430"/>
      <c r="N66" s="79" t="s">
        <v>619</v>
      </c>
      <c r="O66" s="79" t="s">
        <v>627</v>
      </c>
      <c r="P66" s="79" t="s">
        <v>628</v>
      </c>
      <c r="Q66" s="79" t="s">
        <v>13</v>
      </c>
      <c r="R66" s="426" t="s">
        <v>629</v>
      </c>
      <c r="S66" s="430"/>
      <c r="T66" s="427" t="s">
        <v>686</v>
      </c>
      <c r="U66" s="85" t="s">
        <v>631</v>
      </c>
      <c r="V66" s="86" t="s">
        <v>635</v>
      </c>
      <c r="W66" s="86" t="s">
        <v>636</v>
      </c>
      <c r="X66" s="86" t="s">
        <v>632</v>
      </c>
      <c r="Y66" s="211" t="s">
        <v>633</v>
      </c>
      <c r="Z66" s="86" t="s">
        <v>634</v>
      </c>
      <c r="AA66" s="209" t="s">
        <v>657</v>
      </c>
      <c r="AB66" s="635" t="s">
        <v>717</v>
      </c>
      <c r="AC66" s="101"/>
      <c r="AD66" s="102"/>
      <c r="AE66" s="102"/>
      <c r="AF66" s="102"/>
      <c r="AG66" s="103"/>
      <c r="AH66" s="430"/>
      <c r="AI66" s="259" t="s">
        <v>669</v>
      </c>
      <c r="AJ66" s="260" t="s">
        <v>666</v>
      </c>
      <c r="AK66" s="260" t="s">
        <v>667</v>
      </c>
      <c r="AL66" s="260" t="s">
        <v>664</v>
      </c>
      <c r="AM66" s="260" t="s">
        <v>668</v>
      </c>
      <c r="AN66" s="261" t="s">
        <v>665</v>
      </c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  <c r="KO66" s="11"/>
      <c r="KP66" s="11"/>
      <c r="KQ66" s="11"/>
      <c r="KR66" s="11"/>
      <c r="KS66" s="11"/>
      <c r="KT66" s="11"/>
      <c r="KU66" s="11"/>
      <c r="KV66" s="11"/>
      <c r="KW66" s="11"/>
      <c r="KX66" s="11"/>
      <c r="KY66" s="11"/>
      <c r="KZ66" s="11"/>
      <c r="LA66" s="11"/>
      <c r="LB66" s="11"/>
      <c r="LC66" s="11"/>
      <c r="LD66" s="11"/>
      <c r="LE66" s="11"/>
      <c r="LF66" s="11"/>
      <c r="LG66" s="11"/>
      <c r="LH66" s="11"/>
      <c r="LI66" s="11"/>
      <c r="LJ66" s="11"/>
      <c r="LK66" s="11"/>
      <c r="LL66" s="11"/>
      <c r="LM66" s="11"/>
      <c r="LN66" s="11"/>
      <c r="LO66" s="11"/>
      <c r="LP66" s="11"/>
      <c r="LQ66" s="11"/>
      <c r="LR66" s="11"/>
      <c r="LS66" s="11"/>
      <c r="LT66" s="11"/>
      <c r="LU66" s="11"/>
      <c r="LV66" s="11"/>
      <c r="LW66" s="11"/>
      <c r="LX66" s="11"/>
      <c r="LY66" s="11"/>
      <c r="LZ66" s="11"/>
      <c r="MA66" s="11"/>
      <c r="MB66" s="11"/>
      <c r="MC66" s="11"/>
      <c r="MD66" s="11"/>
      <c r="ME66" s="11"/>
      <c r="MF66" s="11"/>
      <c r="MG66" s="11"/>
      <c r="MH66" s="11"/>
      <c r="MI66" s="11"/>
      <c r="MJ66" s="11"/>
      <c r="MK66" s="11"/>
      <c r="ML66" s="11"/>
      <c r="MM66" s="11"/>
      <c r="MN66" s="11"/>
      <c r="MO66" s="11"/>
      <c r="MP66" s="11"/>
      <c r="MQ66" s="11"/>
      <c r="MR66" s="11"/>
      <c r="MS66" s="11"/>
      <c r="MT66" s="11"/>
      <c r="MU66" s="11"/>
      <c r="MV66" s="11"/>
      <c r="MW66" s="11"/>
      <c r="MX66" s="11"/>
      <c r="MY66" s="11"/>
      <c r="MZ66" s="11"/>
      <c r="NA66" s="11"/>
      <c r="NB66" s="11"/>
      <c r="NC66" s="11"/>
      <c r="ND66" s="11"/>
      <c r="NE66" s="11"/>
      <c r="NF66" s="11"/>
      <c r="NG66" s="11"/>
      <c r="NH66" s="11"/>
      <c r="NI66" s="11"/>
      <c r="NJ66" s="11"/>
      <c r="NK66" s="11"/>
      <c r="NL66" s="11"/>
      <c r="NM66" s="11"/>
      <c r="NN66" s="11"/>
      <c r="NO66" s="11"/>
      <c r="NP66" s="11"/>
      <c r="NQ66" s="11"/>
      <c r="NR66" s="11"/>
      <c r="NS66" s="11"/>
      <c r="NT66" s="11"/>
      <c r="NU66" s="11"/>
      <c r="NV66" s="11"/>
      <c r="NW66" s="11"/>
      <c r="NX66" s="11"/>
      <c r="NY66" s="11"/>
      <c r="NZ66" s="11"/>
      <c r="OA66" s="11"/>
      <c r="OB66" s="11"/>
      <c r="OC66" s="11"/>
      <c r="OD66" s="11"/>
      <c r="OE66" s="11"/>
    </row>
    <row r="67" spans="1:395" s="11" customFormat="1" ht="25" customHeight="1" outlineLevel="2" x14ac:dyDescent="0.25">
      <c r="A67" s="16"/>
      <c r="B67" s="497" t="s">
        <v>754</v>
      </c>
      <c r="C67" s="57">
        <v>1</v>
      </c>
      <c r="D67" s="14"/>
      <c r="E67" s="14" t="s">
        <v>529</v>
      </c>
      <c r="F67" s="14" t="s">
        <v>530</v>
      </c>
      <c r="G67" s="34" t="s">
        <v>531</v>
      </c>
      <c r="H67" s="14" t="s">
        <v>532</v>
      </c>
      <c r="I67" s="14" t="s">
        <v>768</v>
      </c>
      <c r="J67" s="14" t="s">
        <v>769</v>
      </c>
      <c r="K67" s="75" t="s">
        <v>770</v>
      </c>
      <c r="L67" s="81" t="s">
        <v>768</v>
      </c>
      <c r="M67" s="431"/>
      <c r="N67" s="352">
        <v>5</v>
      </c>
      <c r="O67" s="354">
        <v>25</v>
      </c>
      <c r="P67" s="366">
        <v>700</v>
      </c>
      <c r="Q67" s="362">
        <v>10</v>
      </c>
      <c r="R67" s="366">
        <v>40</v>
      </c>
      <c r="S67" s="431"/>
      <c r="T67" s="428">
        <f>500*9*52</f>
        <v>234000</v>
      </c>
      <c r="U67" s="99">
        <v>0.28000000000000003</v>
      </c>
      <c r="V67" s="100">
        <v>0.08</v>
      </c>
      <c r="W67" s="100">
        <v>0.45</v>
      </c>
      <c r="X67" s="100">
        <v>0.19</v>
      </c>
      <c r="Y67" s="100">
        <v>0</v>
      </c>
      <c r="Z67" s="100">
        <v>0</v>
      </c>
      <c r="AA67" s="210">
        <f t="shared" ref="AA67" si="7">U67+V67+W67+X67+Y67+Z67</f>
        <v>1</v>
      </c>
      <c r="AB67" s="658">
        <f>T67*0.45</f>
        <v>105300</v>
      </c>
      <c r="AC67" s="80"/>
      <c r="AD67" s="14"/>
      <c r="AE67" s="14"/>
      <c r="AF67" s="14"/>
      <c r="AG67" s="81"/>
      <c r="AH67" s="431"/>
      <c r="AI67" s="262"/>
      <c r="AJ67" s="263"/>
      <c r="AK67" s="263"/>
      <c r="AL67" s="263"/>
      <c r="AM67" s="263"/>
      <c r="AN67" s="279"/>
    </row>
    <row r="68" spans="1:395" s="11" customFormat="1" ht="25" customHeight="1" outlineLevel="2" x14ac:dyDescent="0.25">
      <c r="A68" s="16"/>
      <c r="B68" s="497" t="s">
        <v>533</v>
      </c>
      <c r="C68" s="57"/>
      <c r="D68" s="14"/>
      <c r="E68" s="14" t="s">
        <v>534</v>
      </c>
      <c r="F68" s="14" t="s">
        <v>535</v>
      </c>
      <c r="G68" s="34" t="s">
        <v>536</v>
      </c>
      <c r="H68" s="74" t="s">
        <v>549</v>
      </c>
      <c r="I68" s="14" t="s">
        <v>32</v>
      </c>
      <c r="J68" s="14" t="s">
        <v>650</v>
      </c>
      <c r="K68" s="75" t="s">
        <v>615</v>
      </c>
      <c r="L68" s="81"/>
      <c r="M68" s="431"/>
      <c r="N68" s="352"/>
      <c r="O68" s="354"/>
      <c r="P68" s="366"/>
      <c r="Q68" s="362"/>
      <c r="R68" s="366"/>
      <c r="S68" s="431"/>
      <c r="T68" s="428">
        <v>0</v>
      </c>
      <c r="U68" s="99"/>
      <c r="V68" s="100"/>
      <c r="W68" s="100"/>
      <c r="X68" s="100"/>
      <c r="Y68" s="100"/>
      <c r="Z68" s="100"/>
      <c r="AA68" s="210"/>
      <c r="AB68" s="658">
        <f>T68*W68</f>
        <v>0</v>
      </c>
      <c r="AC68" s="80"/>
      <c r="AD68" s="14"/>
      <c r="AE68" s="14"/>
      <c r="AF68" s="14"/>
      <c r="AG68" s="81"/>
      <c r="AH68" s="431"/>
      <c r="AI68" s="262"/>
      <c r="AJ68" s="263"/>
      <c r="AK68" s="263"/>
      <c r="AL68" s="263"/>
      <c r="AM68" s="263"/>
      <c r="AN68" s="279"/>
    </row>
    <row r="69" spans="1:395" s="11" customFormat="1" ht="25" customHeight="1" outlineLevel="2" x14ac:dyDescent="0.25">
      <c r="A69" s="16"/>
      <c r="B69" s="497" t="s">
        <v>537</v>
      </c>
      <c r="C69" s="57"/>
      <c r="D69" s="14"/>
      <c r="E69" s="14" t="s">
        <v>538</v>
      </c>
      <c r="F69" s="14" t="s">
        <v>530</v>
      </c>
      <c r="G69" s="14" t="s">
        <v>539</v>
      </c>
      <c r="H69" s="14" t="s">
        <v>655</v>
      </c>
      <c r="I69" s="14"/>
      <c r="J69" s="14" t="s">
        <v>540</v>
      </c>
      <c r="K69" s="75" t="s">
        <v>541</v>
      </c>
      <c r="L69" s="81"/>
      <c r="M69" s="431"/>
      <c r="N69" s="352"/>
      <c r="O69" s="354"/>
      <c r="P69" s="366"/>
      <c r="Q69" s="362"/>
      <c r="R69" s="366"/>
      <c r="S69" s="431"/>
      <c r="T69" s="428"/>
      <c r="U69" s="99"/>
      <c r="V69" s="100"/>
      <c r="W69" s="100"/>
      <c r="X69" s="100"/>
      <c r="Y69" s="100"/>
      <c r="Z69" s="100"/>
      <c r="AA69" s="210"/>
      <c r="AB69" s="658">
        <f>T69*W69</f>
        <v>0</v>
      </c>
      <c r="AC69" s="80"/>
      <c r="AD69" s="14"/>
      <c r="AE69" s="14"/>
      <c r="AF69" s="14"/>
      <c r="AG69" s="81"/>
      <c r="AH69" s="431"/>
      <c r="AI69" s="262"/>
      <c r="AJ69" s="263"/>
      <c r="AK69" s="263"/>
      <c r="AL69" s="263"/>
      <c r="AM69" s="263"/>
      <c r="AN69" s="279"/>
    </row>
    <row r="70" spans="1:395" s="11" customFormat="1" ht="25" customHeight="1" outlineLevel="2" x14ac:dyDescent="0.25">
      <c r="A70" s="16"/>
      <c r="B70" s="497" t="s">
        <v>542</v>
      </c>
      <c r="C70" s="57">
        <v>1</v>
      </c>
      <c r="D70" s="14"/>
      <c r="E70" s="14" t="s">
        <v>545</v>
      </c>
      <c r="F70" s="14" t="s">
        <v>530</v>
      </c>
      <c r="G70" s="14" t="s">
        <v>543</v>
      </c>
      <c r="H70" s="14" t="s">
        <v>544</v>
      </c>
      <c r="I70" s="14"/>
      <c r="J70" s="14"/>
      <c r="K70" s="75"/>
      <c r="L70" s="525" t="s">
        <v>622</v>
      </c>
      <c r="M70" s="431"/>
      <c r="N70" s="352">
        <v>3</v>
      </c>
      <c r="O70" s="354">
        <v>2</v>
      </c>
      <c r="P70" s="366">
        <v>24</v>
      </c>
      <c r="Q70" s="362">
        <v>1</v>
      </c>
      <c r="R70" s="366">
        <v>30</v>
      </c>
      <c r="S70" s="431"/>
      <c r="T70" s="428">
        <v>0</v>
      </c>
      <c r="U70" s="99">
        <v>0.8</v>
      </c>
      <c r="V70" s="100">
        <v>0.1</v>
      </c>
      <c r="W70" s="100">
        <v>0.1</v>
      </c>
      <c r="X70" s="100">
        <v>0</v>
      </c>
      <c r="Y70" s="100">
        <v>0</v>
      </c>
      <c r="Z70" s="100">
        <v>0</v>
      </c>
      <c r="AA70" s="210">
        <f t="shared" ref="AA70:AA71" si="8">U70+V70+W70+X70+Y70+Z70</f>
        <v>1</v>
      </c>
      <c r="AB70" s="658">
        <f>T70*W70</f>
        <v>0</v>
      </c>
      <c r="AC70" s="80"/>
      <c r="AD70" s="14"/>
      <c r="AE70" s="14"/>
      <c r="AF70" s="14"/>
      <c r="AG70" s="81"/>
      <c r="AH70" s="431"/>
      <c r="AI70" s="262" t="s">
        <v>671</v>
      </c>
      <c r="AJ70" s="263" t="s">
        <v>671</v>
      </c>
      <c r="AK70" s="263" t="s">
        <v>671</v>
      </c>
      <c r="AL70" s="263" t="s">
        <v>671</v>
      </c>
      <c r="AM70" s="263" t="s">
        <v>671</v>
      </c>
      <c r="AN70" s="279" t="s">
        <v>674</v>
      </c>
      <c r="AP70" s="1"/>
      <c r="AQ70" s="1"/>
      <c r="AR70" s="1"/>
      <c r="AS70" s="1"/>
      <c r="AT70" s="1"/>
    </row>
    <row r="71" spans="1:395" s="11" customFormat="1" ht="25" customHeight="1" outlineLevel="2" x14ac:dyDescent="0.25">
      <c r="A71" s="16"/>
      <c r="B71" s="497" t="s">
        <v>183</v>
      </c>
      <c r="C71" s="57">
        <v>1</v>
      </c>
      <c r="D71" s="14"/>
      <c r="E71" s="14" t="s">
        <v>546</v>
      </c>
      <c r="F71" s="14" t="s">
        <v>530</v>
      </c>
      <c r="G71" s="14" t="s">
        <v>547</v>
      </c>
      <c r="H71" s="14" t="s">
        <v>548</v>
      </c>
      <c r="I71" s="14" t="s">
        <v>553</v>
      </c>
      <c r="J71" s="14" t="s">
        <v>551</v>
      </c>
      <c r="K71" s="75" t="s">
        <v>552</v>
      </c>
      <c r="L71" s="81" t="s">
        <v>550</v>
      </c>
      <c r="M71" s="431"/>
      <c r="N71" s="352">
        <v>5</v>
      </c>
      <c r="O71" s="417">
        <v>0</v>
      </c>
      <c r="P71" s="418">
        <v>0</v>
      </c>
      <c r="Q71" s="362">
        <v>8.5</v>
      </c>
      <c r="R71" s="366">
        <v>6</v>
      </c>
      <c r="S71" s="431"/>
      <c r="T71" s="428">
        <f>20*52*19</f>
        <v>19760</v>
      </c>
      <c r="U71" s="99">
        <v>0</v>
      </c>
      <c r="V71" s="100">
        <v>0.1</v>
      </c>
      <c r="W71" s="100">
        <v>0</v>
      </c>
      <c r="X71" s="100">
        <v>0.5</v>
      </c>
      <c r="Y71" s="100">
        <v>0</v>
      </c>
      <c r="Z71" s="100">
        <v>0.4</v>
      </c>
      <c r="AA71" s="210">
        <f t="shared" si="8"/>
        <v>1</v>
      </c>
      <c r="AB71" s="658">
        <f>T71*W71</f>
        <v>0</v>
      </c>
      <c r="AC71" s="80"/>
      <c r="AD71" s="14"/>
      <c r="AE71" s="14"/>
      <c r="AF71" s="14"/>
      <c r="AG71" s="81"/>
      <c r="AH71" s="431"/>
      <c r="AI71" s="262" t="s">
        <v>671</v>
      </c>
      <c r="AJ71" s="266" t="s">
        <v>32</v>
      </c>
      <c r="AK71" s="266" t="s">
        <v>32</v>
      </c>
      <c r="AL71" s="263" t="s">
        <v>671</v>
      </c>
      <c r="AM71" s="266" t="s">
        <v>32</v>
      </c>
      <c r="AN71" s="279" t="s">
        <v>777</v>
      </c>
    </row>
    <row r="72" spans="1:395" s="11" customFormat="1" ht="25" customHeight="1" outlineLevel="2" x14ac:dyDescent="0.25">
      <c r="A72" s="16"/>
      <c r="B72" s="499">
        <v>5</v>
      </c>
      <c r="C72" s="57"/>
      <c r="D72" s="83"/>
      <c r="E72" s="83"/>
      <c r="F72" s="83"/>
      <c r="G72" s="83"/>
      <c r="H72" s="83"/>
      <c r="I72" s="83"/>
      <c r="J72" s="83"/>
      <c r="K72" s="526"/>
      <c r="L72" s="84"/>
      <c r="M72" s="431"/>
      <c r="N72" s="353"/>
      <c r="O72" s="355"/>
      <c r="P72" s="367"/>
      <c r="Q72" s="363"/>
      <c r="R72" s="367"/>
      <c r="S72" s="431"/>
      <c r="T72" s="696"/>
      <c r="U72" s="228"/>
      <c r="V72" s="229"/>
      <c r="W72" s="229"/>
      <c r="X72" s="229"/>
      <c r="Y72" s="229"/>
      <c r="Z72" s="229"/>
      <c r="AA72" s="230"/>
      <c r="AB72" s="659"/>
      <c r="AC72" s="82"/>
      <c r="AD72" s="83"/>
      <c r="AE72" s="83"/>
      <c r="AF72" s="83"/>
      <c r="AG72" s="84"/>
      <c r="AH72" s="431"/>
      <c r="AI72" s="341"/>
      <c r="AJ72" s="342"/>
      <c r="AK72" s="342"/>
      <c r="AL72" s="342"/>
      <c r="AM72" s="342"/>
      <c r="AN72" s="282"/>
    </row>
    <row r="73" spans="1:395" s="16" customFormat="1" ht="10" customHeight="1" outlineLevel="1" x14ac:dyDescent="0.25">
      <c r="B73" s="527"/>
      <c r="C73" s="70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40"/>
      <c r="U73" s="2"/>
      <c r="V73" s="2"/>
      <c r="W73" s="2"/>
      <c r="X73" s="2"/>
      <c r="Y73" s="2"/>
      <c r="Z73" s="2"/>
      <c r="AA73" s="3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  <c r="KO73" s="11"/>
      <c r="KP73" s="11"/>
      <c r="KQ73" s="11"/>
      <c r="KR73" s="11"/>
      <c r="KS73" s="11"/>
      <c r="KT73" s="11"/>
      <c r="KU73" s="11"/>
      <c r="KV73" s="11"/>
      <c r="KW73" s="11"/>
      <c r="KX73" s="11"/>
      <c r="KY73" s="11"/>
      <c r="KZ73" s="11"/>
      <c r="LA73" s="11"/>
      <c r="LB73" s="11"/>
      <c r="LC73" s="11"/>
      <c r="LD73" s="11"/>
      <c r="LE73" s="11"/>
      <c r="LF73" s="11"/>
      <c r="LG73" s="11"/>
      <c r="LH73" s="11"/>
      <c r="LI73" s="11"/>
      <c r="LJ73" s="11"/>
      <c r="LK73" s="11"/>
      <c r="LL73" s="11"/>
      <c r="LM73" s="11"/>
      <c r="LN73" s="11"/>
      <c r="LO73" s="11"/>
      <c r="LP73" s="11"/>
      <c r="LQ73" s="11"/>
      <c r="LR73" s="11"/>
      <c r="LS73" s="11"/>
      <c r="LT73" s="11"/>
      <c r="LU73" s="11"/>
      <c r="LV73" s="11"/>
      <c r="LW73" s="11"/>
      <c r="LX73" s="11"/>
      <c r="LY73" s="11"/>
      <c r="LZ73" s="11"/>
      <c r="MA73" s="11"/>
      <c r="MB73" s="11"/>
      <c r="MC73" s="11"/>
      <c r="MD73" s="11"/>
      <c r="ME73" s="11"/>
      <c r="MF73" s="11"/>
      <c r="MG73" s="11"/>
      <c r="MH73" s="11"/>
      <c r="MI73" s="11"/>
      <c r="MJ73" s="11"/>
      <c r="MK73" s="11"/>
      <c r="ML73" s="11"/>
      <c r="MM73" s="11"/>
      <c r="MN73" s="11"/>
      <c r="MO73" s="11"/>
      <c r="MP73" s="11"/>
      <c r="MQ73" s="11"/>
      <c r="MR73" s="11"/>
      <c r="MS73" s="11"/>
      <c r="MT73" s="11"/>
      <c r="MU73" s="11"/>
      <c r="MV73" s="11"/>
      <c r="MW73" s="11"/>
      <c r="MX73" s="11"/>
      <c r="MY73" s="11"/>
      <c r="MZ73" s="11"/>
      <c r="NA73" s="11"/>
      <c r="NB73" s="11"/>
      <c r="NC73" s="11"/>
      <c r="ND73" s="11"/>
      <c r="NE73" s="11"/>
      <c r="NF73" s="11"/>
      <c r="NG73" s="11"/>
      <c r="NH73" s="11"/>
      <c r="NI73" s="11"/>
      <c r="NJ73" s="11"/>
      <c r="NK73" s="11"/>
      <c r="NL73" s="11"/>
      <c r="NM73" s="11"/>
      <c r="NN73" s="11"/>
      <c r="NO73" s="11"/>
      <c r="NP73" s="11"/>
      <c r="NQ73" s="11"/>
      <c r="NR73" s="11"/>
      <c r="NS73" s="11"/>
      <c r="NT73" s="11"/>
      <c r="NU73" s="11"/>
      <c r="NV73" s="11"/>
      <c r="NW73" s="11"/>
      <c r="NX73" s="11"/>
      <c r="NY73" s="11"/>
      <c r="NZ73" s="11"/>
      <c r="OA73" s="11"/>
      <c r="OB73" s="11"/>
      <c r="OC73" s="11"/>
      <c r="OD73" s="11"/>
      <c r="OE73" s="11"/>
    </row>
    <row r="74" spans="1:395" s="35" customFormat="1" ht="34" customHeight="1" outlineLevel="1" x14ac:dyDescent="0.3">
      <c r="A74" s="16"/>
      <c r="B74" s="488" t="s">
        <v>70</v>
      </c>
      <c r="C74" s="489"/>
      <c r="D74" s="490"/>
      <c r="E74" s="88"/>
      <c r="F74" s="88"/>
      <c r="G74" s="88"/>
      <c r="H74" s="88"/>
      <c r="I74" s="88"/>
      <c r="J74" s="88"/>
      <c r="K74" s="88"/>
      <c r="L74" s="89"/>
      <c r="M74" s="431"/>
      <c r="N74" s="87"/>
      <c r="O74" s="95"/>
      <c r="P74" s="88"/>
      <c r="Q74" s="95"/>
      <c r="R74" s="88"/>
      <c r="S74" s="431"/>
      <c r="T74" s="173" t="s">
        <v>630</v>
      </c>
      <c r="U74" s="97" t="s">
        <v>631</v>
      </c>
      <c r="V74" s="98" t="s">
        <v>635</v>
      </c>
      <c r="W74" s="98" t="s">
        <v>636</v>
      </c>
      <c r="X74" s="217" t="s">
        <v>632</v>
      </c>
      <c r="Y74" s="208" t="s">
        <v>633</v>
      </c>
      <c r="Z74" s="98" t="s">
        <v>634</v>
      </c>
      <c r="AA74" s="213" t="s">
        <v>657</v>
      </c>
      <c r="AB74" s="636"/>
      <c r="AC74" s="87"/>
      <c r="AD74" s="88"/>
      <c r="AE74" s="88"/>
      <c r="AF74" s="88"/>
      <c r="AG74" s="89"/>
      <c r="AH74" s="431"/>
      <c r="AI74" s="275" t="s">
        <v>669</v>
      </c>
      <c r="AJ74" s="276" t="s">
        <v>666</v>
      </c>
      <c r="AK74" s="276" t="s">
        <v>667</v>
      </c>
      <c r="AL74" s="276" t="s">
        <v>664</v>
      </c>
      <c r="AM74" s="276" t="s">
        <v>668</v>
      </c>
      <c r="AN74" s="343" t="s">
        <v>665</v>
      </c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  <c r="KO74" s="11"/>
      <c r="KP74" s="11"/>
      <c r="KQ74" s="11"/>
      <c r="KR74" s="11"/>
      <c r="KS74" s="11"/>
      <c r="KT74" s="11"/>
      <c r="KU74" s="11"/>
      <c r="KV74" s="11"/>
      <c r="KW74" s="11"/>
      <c r="KX74" s="11"/>
      <c r="KY74" s="11"/>
      <c r="KZ74" s="11"/>
      <c r="LA74" s="11"/>
      <c r="LB74" s="11"/>
      <c r="LC74" s="11"/>
      <c r="LD74" s="11"/>
      <c r="LE74" s="11"/>
      <c r="LF74" s="11"/>
      <c r="LG74" s="11"/>
      <c r="LH74" s="11"/>
      <c r="LI74" s="11"/>
      <c r="LJ74" s="11"/>
      <c r="LK74" s="11"/>
      <c r="LL74" s="11"/>
      <c r="LM74" s="11"/>
      <c r="LN74" s="11"/>
      <c r="LO74" s="11"/>
      <c r="LP74" s="11"/>
      <c r="LQ74" s="11"/>
      <c r="LR74" s="11"/>
      <c r="LS74" s="11"/>
      <c r="LT74" s="11"/>
      <c r="LU74" s="11"/>
      <c r="LV74" s="11"/>
      <c r="LW74" s="11"/>
      <c r="LX74" s="11"/>
      <c r="LY74" s="11"/>
      <c r="LZ74" s="11"/>
      <c r="MA74" s="11"/>
      <c r="MB74" s="11"/>
      <c r="MC74" s="11"/>
      <c r="MD74" s="11"/>
      <c r="ME74" s="11"/>
      <c r="MF74" s="11"/>
      <c r="MG74" s="11"/>
      <c r="MH74" s="11"/>
      <c r="MI74" s="11"/>
      <c r="MJ74" s="11"/>
      <c r="MK74" s="11"/>
      <c r="ML74" s="11"/>
      <c r="MM74" s="11"/>
      <c r="MN74" s="11"/>
      <c r="MO74" s="11"/>
      <c r="MP74" s="11"/>
      <c r="MQ74" s="11"/>
      <c r="MR74" s="11"/>
      <c r="MS74" s="11"/>
      <c r="MT74" s="11"/>
      <c r="MU74" s="11"/>
      <c r="MV74" s="11"/>
      <c r="MW74" s="11"/>
      <c r="MX74" s="11"/>
      <c r="MY74" s="11"/>
      <c r="MZ74" s="11"/>
      <c r="NA74" s="11"/>
      <c r="NB74" s="11"/>
      <c r="NC74" s="11"/>
      <c r="ND74" s="11"/>
      <c r="NE74" s="11"/>
      <c r="NF74" s="11"/>
      <c r="NG74" s="11"/>
      <c r="NH74" s="11"/>
      <c r="NI74" s="11"/>
      <c r="NJ74" s="11"/>
      <c r="NK74" s="11"/>
      <c r="NL74" s="11"/>
      <c r="NM74" s="11"/>
      <c r="NN74" s="11"/>
      <c r="NO74" s="11"/>
      <c r="NP74" s="11"/>
      <c r="NQ74" s="11"/>
      <c r="NR74" s="11"/>
      <c r="NS74" s="11"/>
      <c r="NT74" s="11"/>
      <c r="NU74" s="11"/>
      <c r="NV74" s="11"/>
      <c r="NW74" s="11"/>
      <c r="NX74" s="11"/>
      <c r="NY74" s="11"/>
      <c r="NZ74" s="11"/>
      <c r="OA74" s="11"/>
      <c r="OB74" s="11"/>
      <c r="OC74" s="11"/>
      <c r="OD74" s="11"/>
      <c r="OE74" s="11"/>
    </row>
    <row r="75" spans="1:395" s="11" customFormat="1" ht="25" customHeight="1" outlineLevel="2" x14ac:dyDescent="0.25">
      <c r="A75" s="16"/>
      <c r="B75" s="491" t="s">
        <v>555</v>
      </c>
      <c r="C75" s="76">
        <v>1</v>
      </c>
      <c r="D75" s="15"/>
      <c r="E75" s="15" t="s">
        <v>556</v>
      </c>
      <c r="F75" s="15" t="s">
        <v>530</v>
      </c>
      <c r="G75" s="36" t="s">
        <v>557</v>
      </c>
      <c r="H75" s="15" t="s">
        <v>558</v>
      </c>
      <c r="I75" s="15" t="s">
        <v>559</v>
      </c>
      <c r="J75" s="15" t="s">
        <v>612</v>
      </c>
      <c r="K75" s="15" t="s">
        <v>558</v>
      </c>
      <c r="L75" s="91" t="s">
        <v>613</v>
      </c>
      <c r="M75" s="431"/>
      <c r="N75" s="350">
        <v>5</v>
      </c>
      <c r="O75" s="356">
        <v>40</v>
      </c>
      <c r="P75" s="368">
        <v>1600</v>
      </c>
      <c r="Q75" s="419">
        <v>0</v>
      </c>
      <c r="R75" s="434">
        <v>0</v>
      </c>
      <c r="S75" s="431"/>
      <c r="T75" s="448"/>
      <c r="U75" s="214">
        <v>0.7</v>
      </c>
      <c r="V75" s="215"/>
      <c r="W75" s="215">
        <v>0.01</v>
      </c>
      <c r="X75" s="215">
        <v>0.24</v>
      </c>
      <c r="Y75" s="215"/>
      <c r="Z75" s="370">
        <v>4.4999999999999998E-2</v>
      </c>
      <c r="AA75" s="216">
        <f t="shared" ref="AA75:AA81" si="9">U75+V75+W75+X75+Y75+Z75</f>
        <v>0.995</v>
      </c>
      <c r="AB75" s="661"/>
      <c r="AC75" s="15"/>
      <c r="AD75" s="15"/>
      <c r="AE75" s="15"/>
      <c r="AF75" s="15"/>
      <c r="AG75" s="91"/>
      <c r="AH75" s="431"/>
      <c r="AI75" s="371" t="s">
        <v>671</v>
      </c>
      <c r="AJ75" s="372" t="s">
        <v>671</v>
      </c>
      <c r="AK75" s="375" t="s">
        <v>32</v>
      </c>
      <c r="AL75" s="372" t="s">
        <v>671</v>
      </c>
      <c r="AM75" s="375" t="s">
        <v>32</v>
      </c>
      <c r="AN75" s="271" t="s">
        <v>681</v>
      </c>
    </row>
    <row r="76" spans="1:395" s="11" customFormat="1" ht="25" customHeight="1" outlineLevel="2" x14ac:dyDescent="0.25">
      <c r="A76" s="16"/>
      <c r="B76" s="491" t="s">
        <v>567</v>
      </c>
      <c r="C76" s="76"/>
      <c r="D76" s="15"/>
      <c r="E76" s="15" t="s">
        <v>570</v>
      </c>
      <c r="F76" s="15" t="s">
        <v>530</v>
      </c>
      <c r="G76" s="36" t="s">
        <v>569</v>
      </c>
      <c r="H76" s="15" t="s">
        <v>568</v>
      </c>
      <c r="I76" s="15"/>
      <c r="J76" s="15"/>
      <c r="K76" s="15"/>
      <c r="L76" s="91"/>
      <c r="M76" s="431"/>
      <c r="N76" s="350"/>
      <c r="O76" s="356"/>
      <c r="P76" s="368"/>
      <c r="Q76" s="419"/>
      <c r="R76" s="434"/>
      <c r="S76" s="431"/>
      <c r="T76" s="438"/>
      <c r="U76" s="214"/>
      <c r="V76" s="215"/>
      <c r="W76" s="215"/>
      <c r="X76" s="215"/>
      <c r="Y76" s="215"/>
      <c r="Z76" s="215"/>
      <c r="AA76" s="216">
        <f t="shared" si="9"/>
        <v>0</v>
      </c>
      <c r="AB76" s="661"/>
      <c r="AC76" s="15"/>
      <c r="AD76" s="15"/>
      <c r="AE76" s="15"/>
      <c r="AF76" s="15"/>
      <c r="AG76" s="91"/>
      <c r="AH76" s="431"/>
      <c r="AI76" s="371"/>
      <c r="AJ76" s="372"/>
      <c r="AK76" s="372"/>
      <c r="AL76" s="372"/>
      <c r="AM76" s="372"/>
      <c r="AN76" s="271"/>
    </row>
    <row r="77" spans="1:395" s="11" customFormat="1" ht="25" customHeight="1" outlineLevel="2" x14ac:dyDescent="0.25">
      <c r="A77" s="16"/>
      <c r="B77" s="491" t="s">
        <v>658</v>
      </c>
      <c r="C77" s="76"/>
      <c r="D77" s="15"/>
      <c r="E77" s="15" t="s">
        <v>571</v>
      </c>
      <c r="F77" s="15" t="s">
        <v>530</v>
      </c>
      <c r="G77" s="15" t="s">
        <v>572</v>
      </c>
      <c r="H77" s="15" t="s">
        <v>573</v>
      </c>
      <c r="I77" s="15"/>
      <c r="J77" s="15"/>
      <c r="K77" s="15"/>
      <c r="L77" s="91"/>
      <c r="M77" s="431"/>
      <c r="N77" s="350"/>
      <c r="O77" s="356"/>
      <c r="P77" s="368"/>
      <c r="Q77" s="419"/>
      <c r="R77" s="434"/>
      <c r="S77" s="431"/>
      <c r="T77" s="438"/>
      <c r="U77" s="214"/>
      <c r="V77" s="215"/>
      <c r="W77" s="215"/>
      <c r="X77" s="215"/>
      <c r="Y77" s="215"/>
      <c r="Z77" s="215"/>
      <c r="AA77" s="216">
        <f t="shared" si="9"/>
        <v>0</v>
      </c>
      <c r="AB77" s="661"/>
      <c r="AC77" s="15"/>
      <c r="AD77" s="15"/>
      <c r="AE77" s="15"/>
      <c r="AF77" s="15"/>
      <c r="AG77" s="91"/>
      <c r="AH77" s="431"/>
      <c r="AI77" s="371"/>
      <c r="AJ77" s="372"/>
      <c r="AK77" s="372"/>
      <c r="AL77" s="372"/>
      <c r="AM77" s="372"/>
      <c r="AN77" s="271"/>
    </row>
    <row r="78" spans="1:395" s="11" customFormat="1" ht="25" customHeight="1" outlineLevel="2" x14ac:dyDescent="0.25">
      <c r="A78" s="16"/>
      <c r="B78" s="491" t="s">
        <v>574</v>
      </c>
      <c r="C78" s="76">
        <v>1</v>
      </c>
      <c r="D78" s="15"/>
      <c r="E78" s="15" t="s">
        <v>575</v>
      </c>
      <c r="F78" s="15" t="s">
        <v>530</v>
      </c>
      <c r="G78" s="15" t="s">
        <v>576</v>
      </c>
      <c r="H78" s="15" t="s">
        <v>578</v>
      </c>
      <c r="I78" s="15" t="s">
        <v>577</v>
      </c>
      <c r="J78" s="15" t="s">
        <v>682</v>
      </c>
      <c r="K78" s="15" t="s">
        <v>578</v>
      </c>
      <c r="L78" s="91" t="s">
        <v>577</v>
      </c>
      <c r="M78" s="431"/>
      <c r="N78" s="350">
        <v>5</v>
      </c>
      <c r="O78" s="356">
        <v>15</v>
      </c>
      <c r="P78" s="368">
        <v>300</v>
      </c>
      <c r="Q78" s="419">
        <v>0</v>
      </c>
      <c r="R78" s="434">
        <v>0</v>
      </c>
      <c r="S78" s="431"/>
      <c r="T78" s="438"/>
      <c r="U78" s="214">
        <v>0.88</v>
      </c>
      <c r="V78" s="215"/>
      <c r="W78" s="215"/>
      <c r="X78" s="215">
        <v>0.12</v>
      </c>
      <c r="Y78" s="215"/>
      <c r="Z78" s="215"/>
      <c r="AA78" s="216">
        <f t="shared" si="9"/>
        <v>1</v>
      </c>
      <c r="AB78" s="661"/>
      <c r="AC78" s="15"/>
      <c r="AD78" s="15"/>
      <c r="AE78" s="15"/>
      <c r="AF78" s="15"/>
      <c r="AG78" s="91"/>
      <c r="AH78" s="431"/>
      <c r="AI78" s="371" t="s">
        <v>671</v>
      </c>
      <c r="AJ78" s="372" t="s">
        <v>671</v>
      </c>
      <c r="AK78" s="372" t="s">
        <v>671</v>
      </c>
      <c r="AL78" s="375" t="s">
        <v>32</v>
      </c>
      <c r="AM78" s="372" t="s">
        <v>671</v>
      </c>
      <c r="AN78" s="271" t="s">
        <v>683</v>
      </c>
    </row>
    <row r="79" spans="1:395" s="11" customFormat="1" ht="25" customHeight="1" outlineLevel="2" x14ac:dyDescent="0.25">
      <c r="A79" s="16"/>
      <c r="B79" s="491"/>
      <c r="C79" s="76"/>
      <c r="D79" s="15"/>
      <c r="E79" s="15"/>
      <c r="F79" s="15"/>
      <c r="G79" s="15"/>
      <c r="H79" s="15"/>
      <c r="I79" s="15"/>
      <c r="J79" s="15"/>
      <c r="K79" s="15"/>
      <c r="L79" s="91"/>
      <c r="M79" s="431"/>
      <c r="N79" s="350"/>
      <c r="O79" s="356"/>
      <c r="P79" s="368"/>
      <c r="Q79" s="419"/>
      <c r="R79" s="434"/>
      <c r="S79" s="431"/>
      <c r="T79" s="438"/>
      <c r="U79" s="214"/>
      <c r="V79" s="215"/>
      <c r="W79" s="215"/>
      <c r="X79" s="215"/>
      <c r="Y79" s="215"/>
      <c r="Z79" s="215"/>
      <c r="AA79" s="216">
        <f t="shared" si="9"/>
        <v>0</v>
      </c>
      <c r="AB79" s="661"/>
      <c r="AC79" s="15"/>
      <c r="AD79" s="15"/>
      <c r="AE79" s="15"/>
      <c r="AF79" s="15"/>
      <c r="AG79" s="91"/>
      <c r="AH79" s="431"/>
      <c r="AI79" s="371"/>
      <c r="AJ79" s="372"/>
      <c r="AK79" s="372"/>
      <c r="AL79" s="372"/>
      <c r="AM79" s="372"/>
      <c r="AN79" s="271"/>
    </row>
    <row r="80" spans="1:395" s="11" customFormat="1" ht="25" customHeight="1" outlineLevel="2" x14ac:dyDescent="0.25">
      <c r="A80" s="16"/>
      <c r="B80" s="491"/>
      <c r="C80" s="76"/>
      <c r="D80" s="15"/>
      <c r="E80" s="15"/>
      <c r="F80" s="15"/>
      <c r="G80" s="15"/>
      <c r="H80" s="15"/>
      <c r="I80" s="15"/>
      <c r="J80" s="15"/>
      <c r="K80" s="15"/>
      <c r="L80" s="91"/>
      <c r="M80" s="431"/>
      <c r="N80" s="350"/>
      <c r="O80" s="356"/>
      <c r="P80" s="368"/>
      <c r="Q80" s="419"/>
      <c r="R80" s="434"/>
      <c r="S80" s="431"/>
      <c r="T80" s="438"/>
      <c r="U80" s="214"/>
      <c r="V80" s="215"/>
      <c r="W80" s="215"/>
      <c r="X80" s="215"/>
      <c r="Y80" s="215"/>
      <c r="Z80" s="215"/>
      <c r="AA80" s="216">
        <f t="shared" si="9"/>
        <v>0</v>
      </c>
      <c r="AB80" s="661"/>
      <c r="AC80" s="15"/>
      <c r="AD80" s="15"/>
      <c r="AE80" s="15"/>
      <c r="AF80" s="15"/>
      <c r="AG80" s="91"/>
      <c r="AH80" s="431"/>
      <c r="AI80" s="371"/>
      <c r="AJ80" s="372"/>
      <c r="AK80" s="372"/>
      <c r="AL80" s="372"/>
      <c r="AM80" s="372"/>
      <c r="AN80" s="271"/>
    </row>
    <row r="81" spans="1:395" s="11" customFormat="1" ht="25" customHeight="1" outlineLevel="2" x14ac:dyDescent="0.25">
      <c r="A81" s="16"/>
      <c r="B81" s="492">
        <v>5</v>
      </c>
      <c r="C81" s="76"/>
      <c r="D81" s="93"/>
      <c r="E81" s="93"/>
      <c r="F81" s="93"/>
      <c r="G81" s="93"/>
      <c r="H81" s="93"/>
      <c r="I81" s="93"/>
      <c r="J81" s="93"/>
      <c r="K81" s="93"/>
      <c r="L81" s="94"/>
      <c r="M81" s="431"/>
      <c r="N81" s="351"/>
      <c r="O81" s="357"/>
      <c r="P81" s="369"/>
      <c r="Q81" s="421"/>
      <c r="R81" s="435"/>
      <c r="S81" s="431"/>
      <c r="T81" s="439"/>
      <c r="U81" s="225"/>
      <c r="V81" s="226"/>
      <c r="W81" s="226"/>
      <c r="X81" s="226"/>
      <c r="Y81" s="226"/>
      <c r="Z81" s="226"/>
      <c r="AA81" s="227">
        <f t="shared" si="9"/>
        <v>0</v>
      </c>
      <c r="AB81" s="662"/>
      <c r="AC81" s="93"/>
      <c r="AD81" s="93"/>
      <c r="AE81" s="93"/>
      <c r="AF81" s="93"/>
      <c r="AG81" s="94"/>
      <c r="AH81" s="431"/>
      <c r="AI81" s="373"/>
      <c r="AJ81" s="374"/>
      <c r="AK81" s="374"/>
      <c r="AL81" s="374"/>
      <c r="AM81" s="374"/>
      <c r="AN81" s="274"/>
    </row>
    <row r="82" spans="1:395" s="16" customFormat="1" ht="10" customHeight="1" outlineLevel="1" x14ac:dyDescent="0.25">
      <c r="B82" s="2"/>
      <c r="C82" s="70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40"/>
      <c r="U82" s="2"/>
      <c r="V82" s="2"/>
      <c r="W82" s="2"/>
      <c r="X82" s="2"/>
      <c r="Y82" s="2"/>
      <c r="Z82" s="2"/>
      <c r="AA82" s="2"/>
      <c r="AB82" s="663"/>
      <c r="AC82" s="2"/>
      <c r="AD82" s="2"/>
      <c r="AE82" s="2"/>
      <c r="AF82" s="2"/>
      <c r="AG82" s="2"/>
      <c r="AH82" s="2"/>
      <c r="AI82" s="32"/>
      <c r="AJ82" s="32"/>
      <c r="AK82" s="32"/>
      <c r="AL82" s="32"/>
      <c r="AM82" s="32"/>
      <c r="AN82" s="32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  <c r="KO82" s="11"/>
      <c r="KP82" s="11"/>
      <c r="KQ82" s="11"/>
      <c r="KR82" s="11"/>
      <c r="KS82" s="11"/>
      <c r="KT82" s="11"/>
      <c r="KU82" s="11"/>
      <c r="KV82" s="11"/>
      <c r="KW82" s="11"/>
      <c r="KX82" s="11"/>
      <c r="KY82" s="11"/>
      <c r="KZ82" s="11"/>
      <c r="LA82" s="11"/>
      <c r="LB82" s="11"/>
      <c r="LC82" s="11"/>
      <c r="LD82" s="11"/>
      <c r="LE82" s="11"/>
      <c r="LF82" s="11"/>
      <c r="LG82" s="11"/>
      <c r="LH82" s="11"/>
      <c r="LI82" s="11"/>
      <c r="LJ82" s="11"/>
      <c r="LK82" s="11"/>
      <c r="LL82" s="11"/>
      <c r="LM82" s="11"/>
      <c r="LN82" s="11"/>
      <c r="LO82" s="11"/>
      <c r="LP82" s="11"/>
      <c r="LQ82" s="11"/>
      <c r="LR82" s="11"/>
      <c r="LS82" s="11"/>
      <c r="LT82" s="11"/>
      <c r="LU82" s="11"/>
      <c r="LV82" s="11"/>
      <c r="LW82" s="11"/>
      <c r="LX82" s="11"/>
      <c r="LY82" s="11"/>
      <c r="LZ82" s="11"/>
      <c r="MA82" s="11"/>
      <c r="MB82" s="11"/>
      <c r="MC82" s="11"/>
      <c r="MD82" s="11"/>
      <c r="ME82" s="11"/>
      <c r="MF82" s="11"/>
      <c r="MG82" s="11"/>
      <c r="MH82" s="11"/>
      <c r="MI82" s="11"/>
      <c r="MJ82" s="11"/>
      <c r="MK82" s="11"/>
      <c r="ML82" s="11"/>
      <c r="MM82" s="11"/>
      <c r="MN82" s="11"/>
      <c r="MO82" s="11"/>
      <c r="MP82" s="11"/>
      <c r="MQ82" s="11"/>
      <c r="MR82" s="11"/>
      <c r="MS82" s="11"/>
      <c r="MT82" s="11"/>
      <c r="MU82" s="11"/>
      <c r="MV82" s="11"/>
      <c r="MW82" s="11"/>
      <c r="MX82" s="11"/>
      <c r="MY82" s="11"/>
      <c r="MZ82" s="11"/>
      <c r="NA82" s="11"/>
      <c r="NB82" s="11"/>
      <c r="NC82" s="11"/>
      <c r="ND82" s="11"/>
      <c r="NE82" s="11"/>
      <c r="NF82" s="11"/>
      <c r="NG82" s="11"/>
      <c r="NH82" s="11"/>
      <c r="NI82" s="11"/>
      <c r="NJ82" s="11"/>
      <c r="NK82" s="11"/>
      <c r="NL82" s="11"/>
      <c r="NM82" s="11"/>
      <c r="NN82" s="11"/>
      <c r="NO82" s="11"/>
      <c r="NP82" s="11"/>
      <c r="NQ82" s="11"/>
      <c r="NR82" s="11"/>
      <c r="NS82" s="11"/>
      <c r="NT82" s="11"/>
      <c r="NU82" s="11"/>
      <c r="NV82" s="11"/>
      <c r="NW82" s="11"/>
      <c r="NX82" s="11"/>
      <c r="NY82" s="11"/>
      <c r="NZ82" s="11"/>
      <c r="OA82" s="11"/>
      <c r="OB82" s="11"/>
      <c r="OC82" s="11"/>
      <c r="OD82" s="11"/>
      <c r="OE82" s="11"/>
    </row>
    <row r="83" spans="1:395" s="37" customFormat="1" ht="34" customHeight="1" outlineLevel="1" x14ac:dyDescent="0.3">
      <c r="A83" s="16"/>
      <c r="B83" s="528" t="s">
        <v>99</v>
      </c>
      <c r="C83" s="529"/>
      <c r="D83" s="530"/>
      <c r="E83" s="158"/>
      <c r="F83" s="158"/>
      <c r="G83" s="158"/>
      <c r="H83" s="158"/>
      <c r="I83" s="158"/>
      <c r="J83" s="158"/>
      <c r="K83" s="158"/>
      <c r="L83" s="159"/>
      <c r="M83" s="431"/>
      <c r="N83" s="157"/>
      <c r="O83" s="156"/>
      <c r="P83" s="158"/>
      <c r="Q83" s="156"/>
      <c r="R83" s="158"/>
      <c r="S83" s="431"/>
      <c r="T83" s="177" t="s">
        <v>630</v>
      </c>
      <c r="U83" s="109" t="s">
        <v>631</v>
      </c>
      <c r="V83" s="110" t="s">
        <v>635</v>
      </c>
      <c r="W83" s="110" t="s">
        <v>636</v>
      </c>
      <c r="X83" s="218" t="s">
        <v>632</v>
      </c>
      <c r="Y83" s="111" t="s">
        <v>633</v>
      </c>
      <c r="Z83" s="111" t="s">
        <v>634</v>
      </c>
      <c r="AA83" s="219" t="s">
        <v>657</v>
      </c>
      <c r="AB83" s="638"/>
      <c r="AC83" s="157"/>
      <c r="AD83" s="158"/>
      <c r="AE83" s="158"/>
      <c r="AF83" s="158"/>
      <c r="AG83" s="159"/>
      <c r="AH83" s="431"/>
      <c r="AI83" s="577" t="s">
        <v>669</v>
      </c>
      <c r="AJ83" s="578" t="s">
        <v>666</v>
      </c>
      <c r="AK83" s="578" t="s">
        <v>667</v>
      </c>
      <c r="AL83" s="578" t="s">
        <v>664</v>
      </c>
      <c r="AM83" s="578" t="s">
        <v>668</v>
      </c>
      <c r="AN83" s="579" t="s">
        <v>665</v>
      </c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  <c r="KO83" s="11"/>
      <c r="KP83" s="11"/>
      <c r="KQ83" s="11"/>
      <c r="KR83" s="11"/>
      <c r="KS83" s="11"/>
      <c r="KT83" s="11"/>
      <c r="KU83" s="11"/>
      <c r="KV83" s="11"/>
      <c r="KW83" s="11"/>
      <c r="KX83" s="11"/>
      <c r="KY83" s="11"/>
      <c r="KZ83" s="11"/>
      <c r="LA83" s="11"/>
      <c r="LB83" s="11"/>
      <c r="LC83" s="11"/>
      <c r="LD83" s="11"/>
      <c r="LE83" s="11"/>
      <c r="LF83" s="11"/>
      <c r="LG83" s="11"/>
      <c r="LH83" s="11"/>
      <c r="LI83" s="11"/>
      <c r="LJ83" s="11"/>
      <c r="LK83" s="11"/>
      <c r="LL83" s="11"/>
      <c r="LM83" s="11"/>
      <c r="LN83" s="11"/>
      <c r="LO83" s="11"/>
      <c r="LP83" s="11"/>
      <c r="LQ83" s="11"/>
      <c r="LR83" s="11"/>
      <c r="LS83" s="11"/>
      <c r="LT83" s="11"/>
      <c r="LU83" s="11"/>
      <c r="LV83" s="11"/>
      <c r="LW83" s="11"/>
      <c r="LX83" s="11"/>
      <c r="LY83" s="11"/>
      <c r="LZ83" s="11"/>
      <c r="MA83" s="11"/>
      <c r="MB83" s="11"/>
      <c r="MC83" s="11"/>
      <c r="MD83" s="11"/>
      <c r="ME83" s="11"/>
      <c r="MF83" s="11"/>
      <c r="MG83" s="11"/>
      <c r="MH83" s="11"/>
      <c r="MI83" s="11"/>
      <c r="MJ83" s="11"/>
      <c r="MK83" s="11"/>
      <c r="ML83" s="11"/>
      <c r="MM83" s="11"/>
      <c r="MN83" s="11"/>
      <c r="MO83" s="11"/>
      <c r="MP83" s="11"/>
      <c r="MQ83" s="11"/>
      <c r="MR83" s="11"/>
      <c r="MS83" s="11"/>
      <c r="MT83" s="11"/>
      <c r="MU83" s="11"/>
      <c r="MV83" s="11"/>
      <c r="MW83" s="11"/>
      <c r="MX83" s="11"/>
      <c r="MY83" s="11"/>
      <c r="MZ83" s="11"/>
      <c r="NA83" s="11"/>
      <c r="NB83" s="11"/>
      <c r="NC83" s="11"/>
      <c r="ND83" s="11"/>
      <c r="NE83" s="11"/>
      <c r="NF83" s="11"/>
      <c r="NG83" s="11"/>
      <c r="NH83" s="11"/>
      <c r="NI83" s="11"/>
      <c r="NJ83" s="11"/>
      <c r="NK83" s="11"/>
      <c r="NL83" s="11"/>
      <c r="NM83" s="11"/>
      <c r="NN83" s="11"/>
      <c r="NO83" s="11"/>
      <c r="NP83" s="11"/>
      <c r="NQ83" s="11"/>
      <c r="NR83" s="11"/>
      <c r="NS83" s="11"/>
      <c r="NT83" s="11"/>
      <c r="NU83" s="11"/>
      <c r="NV83" s="11"/>
      <c r="NW83" s="11"/>
      <c r="NX83" s="11"/>
      <c r="NY83" s="11"/>
      <c r="NZ83" s="11"/>
      <c r="OA83" s="11"/>
      <c r="OB83" s="11"/>
      <c r="OC83" s="11"/>
      <c r="OD83" s="11"/>
      <c r="OE83" s="11"/>
    </row>
    <row r="84" spans="1:395" s="11" customFormat="1" ht="25" customHeight="1" outlineLevel="2" x14ac:dyDescent="0.25">
      <c r="A84" s="16"/>
      <c r="B84" s="501" t="s">
        <v>600</v>
      </c>
      <c r="C84" s="77"/>
      <c r="D84" s="23"/>
      <c r="E84" s="23" t="s">
        <v>596</v>
      </c>
      <c r="F84" s="23" t="s">
        <v>530</v>
      </c>
      <c r="G84" s="23" t="s">
        <v>597</v>
      </c>
      <c r="H84" s="23" t="s">
        <v>598</v>
      </c>
      <c r="I84" s="23"/>
      <c r="J84" s="23"/>
      <c r="K84" s="23"/>
      <c r="L84" s="151"/>
      <c r="M84" s="431"/>
      <c r="N84" s="567"/>
      <c r="O84" s="569"/>
      <c r="P84" s="570"/>
      <c r="Q84" s="573"/>
      <c r="R84" s="574"/>
      <c r="S84" s="431"/>
      <c r="T84" s="440"/>
      <c r="U84" s="476"/>
      <c r="V84" s="477"/>
      <c r="W84" s="477"/>
      <c r="X84" s="477"/>
      <c r="Y84" s="477"/>
      <c r="Z84" s="477"/>
      <c r="AA84" s="478">
        <f t="shared" ref="AA84:AA93" si="10">Z84+Y84+X84+W84+V84+U84</f>
        <v>0</v>
      </c>
      <c r="AB84" s="651"/>
      <c r="AC84" s="150"/>
      <c r="AD84" s="23"/>
      <c r="AE84" s="23"/>
      <c r="AF84" s="23"/>
      <c r="AG84" s="151"/>
      <c r="AH84" s="431"/>
      <c r="AI84" s="580"/>
      <c r="AJ84" s="581"/>
      <c r="AK84" s="581"/>
      <c r="AL84" s="581"/>
      <c r="AM84" s="581"/>
      <c r="AN84" s="295"/>
    </row>
    <row r="85" spans="1:395" s="11" customFormat="1" ht="25" customHeight="1" outlineLevel="2" x14ac:dyDescent="0.25">
      <c r="A85" s="16"/>
      <c r="B85" s="500" t="s">
        <v>581</v>
      </c>
      <c r="C85" s="77"/>
      <c r="D85" s="23"/>
      <c r="E85" s="23" t="s">
        <v>601</v>
      </c>
      <c r="F85" s="23" t="s">
        <v>530</v>
      </c>
      <c r="G85" s="23" t="s">
        <v>569</v>
      </c>
      <c r="H85" s="23" t="s">
        <v>602</v>
      </c>
      <c r="I85" s="23"/>
      <c r="J85" s="23"/>
      <c r="K85" s="23"/>
      <c r="L85" s="151"/>
      <c r="M85" s="431"/>
      <c r="N85" s="567"/>
      <c r="O85" s="569"/>
      <c r="P85" s="570"/>
      <c r="Q85" s="573"/>
      <c r="R85" s="574"/>
      <c r="S85" s="431"/>
      <c r="T85" s="440"/>
      <c r="U85" s="476"/>
      <c r="V85" s="477"/>
      <c r="W85" s="477"/>
      <c r="X85" s="477"/>
      <c r="Y85" s="477"/>
      <c r="Z85" s="477"/>
      <c r="AA85" s="478">
        <f t="shared" si="10"/>
        <v>0</v>
      </c>
      <c r="AB85" s="651"/>
      <c r="AC85" s="150"/>
      <c r="AD85" s="23"/>
      <c r="AE85" s="23"/>
      <c r="AF85" s="23"/>
      <c r="AG85" s="151"/>
      <c r="AH85" s="431"/>
      <c r="AI85" s="580"/>
      <c r="AJ85" s="581"/>
      <c r="AK85" s="581"/>
      <c r="AL85" s="581"/>
      <c r="AM85" s="581"/>
      <c r="AN85" s="295"/>
    </row>
    <row r="86" spans="1:395" s="11" customFormat="1" ht="25" customHeight="1" outlineLevel="2" x14ac:dyDescent="0.25">
      <c r="A86" s="16"/>
      <c r="B86" s="500" t="s">
        <v>582</v>
      </c>
      <c r="C86" s="77"/>
      <c r="D86" s="23"/>
      <c r="E86" s="23" t="s">
        <v>583</v>
      </c>
      <c r="F86" s="23" t="s">
        <v>530</v>
      </c>
      <c r="G86" s="23" t="s">
        <v>584</v>
      </c>
      <c r="H86" s="23" t="s">
        <v>585</v>
      </c>
      <c r="I86" s="23" t="s">
        <v>599</v>
      </c>
      <c r="J86" s="23"/>
      <c r="K86" s="23"/>
      <c r="L86" s="151"/>
      <c r="M86" s="431"/>
      <c r="N86" s="567"/>
      <c r="O86" s="569"/>
      <c r="P86" s="570"/>
      <c r="Q86" s="573"/>
      <c r="R86" s="574"/>
      <c r="S86" s="431"/>
      <c r="T86" s="440"/>
      <c r="U86" s="476"/>
      <c r="V86" s="477"/>
      <c r="W86" s="477"/>
      <c r="X86" s="477"/>
      <c r="Y86" s="477"/>
      <c r="Z86" s="477"/>
      <c r="AA86" s="478">
        <f t="shared" si="10"/>
        <v>0</v>
      </c>
      <c r="AB86" s="651"/>
      <c r="AC86" s="150"/>
      <c r="AD86" s="23"/>
      <c r="AE86" s="23"/>
      <c r="AF86" s="23"/>
      <c r="AG86" s="151"/>
      <c r="AH86" s="431"/>
      <c r="AI86" s="580"/>
      <c r="AJ86" s="581"/>
      <c r="AK86" s="581"/>
      <c r="AL86" s="581"/>
      <c r="AM86" s="581"/>
      <c r="AN86" s="295"/>
    </row>
    <row r="87" spans="1:395" s="11" customFormat="1" ht="25" customHeight="1" outlineLevel="2" x14ac:dyDescent="0.25">
      <c r="A87" s="16"/>
      <c r="B87" s="500" t="s">
        <v>586</v>
      </c>
      <c r="C87" s="77">
        <v>1</v>
      </c>
      <c r="D87" s="23"/>
      <c r="E87" s="23" t="s">
        <v>587</v>
      </c>
      <c r="F87" s="23" t="s">
        <v>530</v>
      </c>
      <c r="G87" s="23" t="s">
        <v>588</v>
      </c>
      <c r="H87" s="23" t="s">
        <v>589</v>
      </c>
      <c r="I87" s="23" t="s">
        <v>625</v>
      </c>
      <c r="J87" s="23" t="s">
        <v>623</v>
      </c>
      <c r="K87" s="23" t="s">
        <v>624</v>
      </c>
      <c r="L87" s="151" t="s">
        <v>625</v>
      </c>
      <c r="M87" s="431"/>
      <c r="N87" s="567">
        <v>7</v>
      </c>
      <c r="O87" s="569">
        <v>9</v>
      </c>
      <c r="P87" s="570">
        <v>280</v>
      </c>
      <c r="Q87" s="573">
        <v>0</v>
      </c>
      <c r="R87" s="574">
        <v>0</v>
      </c>
      <c r="S87" s="431"/>
      <c r="T87" s="440">
        <v>0</v>
      </c>
      <c r="U87" s="476"/>
      <c r="V87" s="477">
        <v>0.7</v>
      </c>
      <c r="W87" s="477"/>
      <c r="X87" s="477"/>
      <c r="Y87" s="477"/>
      <c r="Z87" s="477">
        <v>0.3</v>
      </c>
      <c r="AA87" s="478">
        <f t="shared" si="10"/>
        <v>1</v>
      </c>
      <c r="AB87" s="651"/>
      <c r="AC87" s="150"/>
      <c r="AD87" s="23"/>
      <c r="AE87" s="23"/>
      <c r="AF87" s="23"/>
      <c r="AG87" s="151"/>
      <c r="AH87" s="431"/>
      <c r="AI87" s="580" t="s">
        <v>671</v>
      </c>
      <c r="AJ87" s="582" t="s">
        <v>32</v>
      </c>
      <c r="AK87" s="582" t="s">
        <v>32</v>
      </c>
      <c r="AL87" s="582" t="s">
        <v>32</v>
      </c>
      <c r="AM87" s="581" t="s">
        <v>671</v>
      </c>
      <c r="AN87" s="295" t="s">
        <v>776</v>
      </c>
    </row>
    <row r="88" spans="1:395" s="11" customFormat="1" ht="25" customHeight="1" outlineLevel="2" x14ac:dyDescent="0.25">
      <c r="A88" s="16"/>
      <c r="B88" s="500" t="s">
        <v>248</v>
      </c>
      <c r="C88" s="77">
        <v>1</v>
      </c>
      <c r="D88" s="23"/>
      <c r="E88" s="23" t="s">
        <v>590</v>
      </c>
      <c r="F88" s="23" t="s">
        <v>530</v>
      </c>
      <c r="G88" s="23" t="s">
        <v>591</v>
      </c>
      <c r="H88" s="23" t="s">
        <v>592</v>
      </c>
      <c r="I88" s="23" t="s">
        <v>641</v>
      </c>
      <c r="J88" s="23" t="s">
        <v>626</v>
      </c>
      <c r="K88" s="23" t="s">
        <v>592</v>
      </c>
      <c r="L88" s="151" t="s">
        <v>641</v>
      </c>
      <c r="M88" s="431"/>
      <c r="N88" s="567"/>
      <c r="O88" s="569"/>
      <c r="P88" s="570"/>
      <c r="Q88" s="573"/>
      <c r="R88" s="574"/>
      <c r="S88" s="431"/>
      <c r="T88" s="440"/>
      <c r="U88" s="476"/>
      <c r="V88" s="477"/>
      <c r="W88" s="477"/>
      <c r="X88" s="477"/>
      <c r="Y88" s="477"/>
      <c r="Z88" s="477"/>
      <c r="AA88" s="478">
        <f t="shared" si="10"/>
        <v>0</v>
      </c>
      <c r="AB88" s="651"/>
      <c r="AC88" s="150"/>
      <c r="AD88" s="23"/>
      <c r="AE88" s="23"/>
      <c r="AF88" s="23"/>
      <c r="AG88" s="151"/>
      <c r="AH88" s="431"/>
      <c r="AI88" s="580"/>
      <c r="AJ88" s="581"/>
      <c r="AK88" s="581"/>
      <c r="AL88" s="581"/>
      <c r="AM88" s="581"/>
      <c r="AN88" s="295"/>
    </row>
    <row r="89" spans="1:395" s="11" customFormat="1" ht="25" customHeight="1" outlineLevel="2" x14ac:dyDescent="0.25">
      <c r="A89" s="16"/>
      <c r="B89" s="501" t="s">
        <v>229</v>
      </c>
      <c r="C89" s="77"/>
      <c r="D89" s="23"/>
      <c r="E89" s="23" t="s">
        <v>593</v>
      </c>
      <c r="F89" s="23" t="s">
        <v>530</v>
      </c>
      <c r="G89" s="23" t="s">
        <v>594</v>
      </c>
      <c r="H89" s="23" t="s">
        <v>595</v>
      </c>
      <c r="I89" s="23"/>
      <c r="J89" s="23"/>
      <c r="K89" s="23"/>
      <c r="L89" s="151"/>
      <c r="M89" s="431"/>
      <c r="N89" s="567"/>
      <c r="O89" s="569"/>
      <c r="P89" s="570"/>
      <c r="Q89" s="573"/>
      <c r="R89" s="574"/>
      <c r="S89" s="431"/>
      <c r="T89" s="440"/>
      <c r="U89" s="476"/>
      <c r="V89" s="477"/>
      <c r="W89" s="477"/>
      <c r="X89" s="477"/>
      <c r="Y89" s="477"/>
      <c r="Z89" s="477"/>
      <c r="AA89" s="478">
        <f t="shared" si="10"/>
        <v>0</v>
      </c>
      <c r="AB89" s="651"/>
      <c r="AC89" s="150"/>
      <c r="AD89" s="23"/>
      <c r="AE89" s="23"/>
      <c r="AF89" s="23"/>
      <c r="AG89" s="151"/>
      <c r="AH89" s="431"/>
      <c r="AI89" s="580"/>
      <c r="AJ89" s="581"/>
      <c r="AK89" s="581"/>
      <c r="AL89" s="581"/>
      <c r="AM89" s="581"/>
      <c r="AN89" s="295"/>
    </row>
    <row r="90" spans="1:395" s="11" customFormat="1" ht="25" customHeight="1" outlineLevel="2" x14ac:dyDescent="0.25">
      <c r="A90" s="16"/>
      <c r="B90" s="500" t="s">
        <v>603</v>
      </c>
      <c r="C90" s="77"/>
      <c r="D90" s="23"/>
      <c r="E90" s="23" t="s">
        <v>604</v>
      </c>
      <c r="F90" s="23" t="s">
        <v>530</v>
      </c>
      <c r="G90" s="23" t="s">
        <v>605</v>
      </c>
      <c r="H90" s="23" t="s">
        <v>606</v>
      </c>
      <c r="I90" s="23"/>
      <c r="J90" s="23"/>
      <c r="K90" s="23"/>
      <c r="L90" s="151"/>
      <c r="M90" s="431"/>
      <c r="N90" s="567"/>
      <c r="O90" s="569"/>
      <c r="P90" s="570"/>
      <c r="Q90" s="573"/>
      <c r="R90" s="574"/>
      <c r="S90" s="431"/>
      <c r="T90" s="440"/>
      <c r="U90" s="476"/>
      <c r="V90" s="477"/>
      <c r="W90" s="477"/>
      <c r="X90" s="477"/>
      <c r="Y90" s="477"/>
      <c r="Z90" s="477"/>
      <c r="AA90" s="478">
        <f t="shared" si="10"/>
        <v>0</v>
      </c>
      <c r="AB90" s="651"/>
      <c r="AC90" s="150"/>
      <c r="AD90" s="23"/>
      <c r="AE90" s="23"/>
      <c r="AF90" s="23"/>
      <c r="AG90" s="151"/>
      <c r="AH90" s="431"/>
      <c r="AI90" s="580"/>
      <c r="AJ90" s="581"/>
      <c r="AK90" s="581"/>
      <c r="AL90" s="581"/>
      <c r="AM90" s="581"/>
      <c r="AN90" s="295"/>
    </row>
    <row r="91" spans="1:395" s="11" customFormat="1" ht="25" customHeight="1" outlineLevel="2" x14ac:dyDescent="0.25">
      <c r="A91" s="16"/>
      <c r="B91" s="500"/>
      <c r="C91" s="77"/>
      <c r="D91" s="23"/>
      <c r="E91" s="23"/>
      <c r="F91" s="23"/>
      <c r="G91" s="23"/>
      <c r="H91" s="23"/>
      <c r="I91" s="151"/>
      <c r="J91" s="23"/>
      <c r="K91" s="23"/>
      <c r="L91" s="151"/>
      <c r="M91" s="431"/>
      <c r="N91" s="567"/>
      <c r="O91" s="569"/>
      <c r="P91" s="570"/>
      <c r="Q91" s="573"/>
      <c r="R91" s="574"/>
      <c r="S91" s="431"/>
      <c r="T91" s="440"/>
      <c r="U91" s="476"/>
      <c r="V91" s="477"/>
      <c r="W91" s="477"/>
      <c r="X91" s="477"/>
      <c r="Y91" s="477"/>
      <c r="Z91" s="477"/>
      <c r="AA91" s="478"/>
      <c r="AB91" s="651"/>
      <c r="AC91" s="150"/>
      <c r="AD91" s="23"/>
      <c r="AE91" s="23"/>
      <c r="AF91" s="23"/>
      <c r="AG91" s="151"/>
      <c r="AH91" s="431"/>
      <c r="AI91" s="582"/>
      <c r="AJ91" s="582"/>
      <c r="AK91" s="582"/>
      <c r="AL91" s="582"/>
      <c r="AM91" s="582"/>
      <c r="AN91" s="295"/>
    </row>
    <row r="92" spans="1:395" s="11" customFormat="1" ht="25" customHeight="1" outlineLevel="2" x14ac:dyDescent="0.25">
      <c r="A92" s="16"/>
      <c r="B92" s="500"/>
      <c r="C92" s="77"/>
      <c r="D92" s="23"/>
      <c r="E92" s="23"/>
      <c r="F92" s="23"/>
      <c r="G92" s="23"/>
      <c r="H92" s="23"/>
      <c r="I92" s="23"/>
      <c r="J92" s="23"/>
      <c r="K92" s="23"/>
      <c r="L92" s="151"/>
      <c r="M92" s="431"/>
      <c r="N92" s="567"/>
      <c r="O92" s="569"/>
      <c r="P92" s="570"/>
      <c r="Q92" s="573"/>
      <c r="R92" s="574"/>
      <c r="S92" s="431"/>
      <c r="T92" s="440"/>
      <c r="U92" s="476"/>
      <c r="V92" s="477"/>
      <c r="W92" s="477"/>
      <c r="X92" s="477"/>
      <c r="Y92" s="477"/>
      <c r="Z92" s="477"/>
      <c r="AA92" s="478">
        <f t="shared" si="10"/>
        <v>0</v>
      </c>
      <c r="AB92" s="651"/>
      <c r="AC92" s="150"/>
      <c r="AD92" s="23"/>
      <c r="AE92" s="23"/>
      <c r="AF92" s="23"/>
      <c r="AG92" s="151"/>
      <c r="AH92" s="431"/>
      <c r="AI92" s="580"/>
      <c r="AJ92" s="581"/>
      <c r="AK92" s="581"/>
      <c r="AL92" s="581"/>
      <c r="AM92" s="581"/>
      <c r="AN92" s="295"/>
    </row>
    <row r="93" spans="1:395" s="11" customFormat="1" ht="25" customHeight="1" outlineLevel="2" x14ac:dyDescent="0.25">
      <c r="A93" s="16"/>
      <c r="B93" s="502">
        <v>7</v>
      </c>
      <c r="C93" s="77"/>
      <c r="D93" s="153"/>
      <c r="E93" s="153"/>
      <c r="F93" s="153"/>
      <c r="G93" s="153"/>
      <c r="H93" s="153"/>
      <c r="I93" s="153"/>
      <c r="J93" s="153"/>
      <c r="K93" s="153"/>
      <c r="L93" s="154"/>
      <c r="M93" s="431"/>
      <c r="N93" s="568"/>
      <c r="O93" s="571"/>
      <c r="P93" s="572"/>
      <c r="Q93" s="575"/>
      <c r="R93" s="576"/>
      <c r="S93" s="431"/>
      <c r="T93" s="441"/>
      <c r="U93" s="479"/>
      <c r="V93" s="480"/>
      <c r="W93" s="480"/>
      <c r="X93" s="480"/>
      <c r="Y93" s="480"/>
      <c r="Z93" s="480"/>
      <c r="AA93" s="481">
        <f t="shared" si="10"/>
        <v>0</v>
      </c>
      <c r="AB93" s="652"/>
      <c r="AC93" s="152"/>
      <c r="AD93" s="153"/>
      <c r="AE93" s="153"/>
      <c r="AF93" s="153"/>
      <c r="AG93" s="154"/>
      <c r="AH93" s="431"/>
      <c r="AI93" s="583"/>
      <c r="AJ93" s="584"/>
      <c r="AK93" s="584"/>
      <c r="AL93" s="584"/>
      <c r="AM93" s="584"/>
      <c r="AN93" s="298"/>
    </row>
    <row r="94" spans="1:395" s="16" customFormat="1" ht="10" customHeight="1" outlineLevel="1" x14ac:dyDescent="0.25">
      <c r="B94" s="2"/>
      <c r="C94" s="70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40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56"/>
      <c r="AJ94" s="56"/>
      <c r="AK94" s="56"/>
      <c r="AL94" s="56"/>
      <c r="AM94" s="56"/>
      <c r="AN94" s="32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  <c r="KO94" s="11"/>
      <c r="KP94" s="11"/>
      <c r="KQ94" s="11"/>
      <c r="KR94" s="11"/>
      <c r="KS94" s="11"/>
      <c r="KT94" s="11"/>
      <c r="KU94" s="11"/>
      <c r="KV94" s="11"/>
      <c r="KW94" s="11"/>
      <c r="KX94" s="11"/>
      <c r="KY94" s="11"/>
      <c r="KZ94" s="11"/>
      <c r="LA94" s="11"/>
      <c r="LB94" s="11"/>
      <c r="LC94" s="11"/>
      <c r="LD94" s="11"/>
      <c r="LE94" s="11"/>
      <c r="LF94" s="11"/>
      <c r="LG94" s="11"/>
      <c r="LH94" s="11"/>
      <c r="LI94" s="11"/>
      <c r="LJ94" s="11"/>
      <c r="LK94" s="11"/>
      <c r="LL94" s="11"/>
      <c r="LM94" s="11"/>
      <c r="LN94" s="11"/>
      <c r="LO94" s="11"/>
      <c r="LP94" s="11"/>
      <c r="LQ94" s="11"/>
      <c r="LR94" s="11"/>
      <c r="LS94" s="11"/>
      <c r="LT94" s="11"/>
      <c r="LU94" s="11"/>
      <c r="LV94" s="11"/>
      <c r="LW94" s="11"/>
      <c r="LX94" s="11"/>
      <c r="LY94" s="11"/>
      <c r="LZ94" s="11"/>
      <c r="MA94" s="11"/>
      <c r="MB94" s="11"/>
      <c r="MC94" s="11"/>
      <c r="MD94" s="11"/>
      <c r="ME94" s="11"/>
      <c r="MF94" s="11"/>
      <c r="MG94" s="11"/>
      <c r="MH94" s="11"/>
      <c r="MI94" s="11"/>
      <c r="MJ94" s="11"/>
      <c r="MK94" s="11"/>
      <c r="ML94" s="11"/>
      <c r="MM94" s="11"/>
      <c r="MN94" s="11"/>
      <c r="MO94" s="11"/>
      <c r="MP94" s="11"/>
      <c r="MQ94" s="11"/>
      <c r="MR94" s="11"/>
      <c r="MS94" s="11"/>
      <c r="MT94" s="11"/>
      <c r="MU94" s="11"/>
      <c r="MV94" s="11"/>
      <c r="MW94" s="11"/>
      <c r="MX94" s="11"/>
      <c r="MY94" s="11"/>
      <c r="MZ94" s="11"/>
      <c r="NA94" s="11"/>
      <c r="NB94" s="11"/>
      <c r="NC94" s="11"/>
      <c r="ND94" s="11"/>
      <c r="NE94" s="11"/>
      <c r="NF94" s="11"/>
      <c r="NG94" s="11"/>
      <c r="NH94" s="11"/>
      <c r="NI94" s="11"/>
      <c r="NJ94" s="11"/>
      <c r="NK94" s="11"/>
      <c r="NL94" s="11"/>
      <c r="NM94" s="11"/>
      <c r="NN94" s="11"/>
      <c r="NO94" s="11"/>
      <c r="NP94" s="11"/>
      <c r="NQ94" s="11"/>
      <c r="NR94" s="11"/>
      <c r="NS94" s="11"/>
      <c r="NT94" s="11"/>
      <c r="NU94" s="11"/>
      <c r="NV94" s="11"/>
      <c r="NW94" s="11"/>
      <c r="NX94" s="11"/>
      <c r="NY94" s="11"/>
      <c r="NZ94" s="11"/>
      <c r="OA94" s="11"/>
      <c r="OB94" s="11"/>
      <c r="OC94" s="11"/>
      <c r="OD94" s="11"/>
      <c r="OE94" s="11"/>
    </row>
    <row r="95" spans="1:395" s="17" customFormat="1" ht="34" customHeight="1" outlineLevel="1" x14ac:dyDescent="0.3">
      <c r="A95" s="16"/>
      <c r="B95" s="504" t="s">
        <v>153</v>
      </c>
      <c r="C95" s="505"/>
      <c r="D95" s="506"/>
      <c r="E95" s="162"/>
      <c r="F95" s="162"/>
      <c r="G95" s="162"/>
      <c r="H95" s="162"/>
      <c r="I95" s="162"/>
      <c r="J95" s="162"/>
      <c r="K95" s="162"/>
      <c r="L95" s="163"/>
      <c r="M95" s="431"/>
      <c r="N95" s="161"/>
      <c r="O95" s="160"/>
      <c r="P95" s="162"/>
      <c r="Q95" s="160"/>
      <c r="R95" s="162"/>
      <c r="S95" s="431"/>
      <c r="T95" s="119" t="s">
        <v>630</v>
      </c>
      <c r="U95" s="118" t="s">
        <v>631</v>
      </c>
      <c r="V95" s="118" t="s">
        <v>635</v>
      </c>
      <c r="W95" s="118" t="s">
        <v>636</v>
      </c>
      <c r="X95" s="221" t="s">
        <v>632</v>
      </c>
      <c r="Y95" s="201" t="s">
        <v>633</v>
      </c>
      <c r="Z95" s="201" t="s">
        <v>634</v>
      </c>
      <c r="AA95" s="222" t="s">
        <v>657</v>
      </c>
      <c r="AB95" s="641"/>
      <c r="AC95" s="161"/>
      <c r="AD95" s="162"/>
      <c r="AE95" s="162"/>
      <c r="AF95" s="162"/>
      <c r="AG95" s="163"/>
      <c r="AH95" s="431"/>
      <c r="AI95" s="667" t="s">
        <v>669</v>
      </c>
      <c r="AJ95" s="668" t="s">
        <v>666</v>
      </c>
      <c r="AK95" s="668" t="s">
        <v>667</v>
      </c>
      <c r="AL95" s="668" t="s">
        <v>664</v>
      </c>
      <c r="AM95" s="668" t="s">
        <v>668</v>
      </c>
      <c r="AN95" s="323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  <c r="KO95" s="11"/>
      <c r="KP95" s="11"/>
      <c r="KQ95" s="11"/>
      <c r="KR95" s="11"/>
      <c r="KS95" s="11"/>
      <c r="KT95" s="11"/>
      <c r="KU95" s="11"/>
      <c r="KV95" s="11"/>
      <c r="KW95" s="11"/>
      <c r="KX95" s="11"/>
      <c r="KY95" s="11"/>
      <c r="KZ95" s="11"/>
      <c r="LA95" s="11"/>
      <c r="LB95" s="11"/>
      <c r="LC95" s="11"/>
      <c r="LD95" s="11"/>
      <c r="LE95" s="11"/>
      <c r="LF95" s="11"/>
      <c r="LG95" s="11"/>
      <c r="LH95" s="11"/>
      <c r="LI95" s="11"/>
      <c r="LJ95" s="11"/>
      <c r="LK95" s="11"/>
      <c r="LL95" s="11"/>
      <c r="LM95" s="11"/>
      <c r="LN95" s="11"/>
      <c r="LO95" s="11"/>
      <c r="LP95" s="11"/>
      <c r="LQ95" s="11"/>
      <c r="LR95" s="11"/>
      <c r="LS95" s="11"/>
      <c r="LT95" s="11"/>
      <c r="LU95" s="11"/>
      <c r="LV95" s="11"/>
      <c r="LW95" s="11"/>
      <c r="LX95" s="11"/>
      <c r="LY95" s="11"/>
      <c r="LZ95" s="11"/>
      <c r="MA95" s="11"/>
      <c r="MB95" s="11"/>
      <c r="MC95" s="11"/>
      <c r="MD95" s="11"/>
      <c r="ME95" s="11"/>
      <c r="MF95" s="11"/>
      <c r="MG95" s="11"/>
      <c r="MH95" s="11"/>
      <c r="MI95" s="11"/>
      <c r="MJ95" s="11"/>
      <c r="MK95" s="11"/>
      <c r="ML95" s="11"/>
      <c r="MM95" s="11"/>
      <c r="MN95" s="11"/>
      <c r="MO95" s="11"/>
      <c r="MP95" s="11"/>
      <c r="MQ95" s="11"/>
      <c r="MR95" s="11"/>
      <c r="MS95" s="11"/>
      <c r="MT95" s="11"/>
      <c r="MU95" s="11"/>
      <c r="MV95" s="11"/>
      <c r="MW95" s="11"/>
      <c r="MX95" s="11"/>
      <c r="MY95" s="11"/>
      <c r="MZ95" s="11"/>
      <c r="NA95" s="11"/>
      <c r="NB95" s="11"/>
      <c r="NC95" s="11"/>
      <c r="ND95" s="11"/>
      <c r="NE95" s="11"/>
      <c r="NF95" s="11"/>
      <c r="NG95" s="11"/>
      <c r="NH95" s="11"/>
      <c r="NI95" s="11"/>
      <c r="NJ95" s="11"/>
      <c r="NK95" s="11"/>
      <c r="NL95" s="11"/>
      <c r="NM95" s="11"/>
      <c r="NN95" s="11"/>
      <c r="NO95" s="11"/>
      <c r="NP95" s="11"/>
      <c r="NQ95" s="11"/>
      <c r="NR95" s="11"/>
      <c r="NS95" s="11"/>
      <c r="NT95" s="11"/>
      <c r="NU95" s="11"/>
      <c r="NV95" s="11"/>
      <c r="NW95" s="11"/>
      <c r="NX95" s="11"/>
      <c r="NY95" s="11"/>
      <c r="NZ95" s="11"/>
      <c r="OA95" s="11"/>
      <c r="OB95" s="11"/>
      <c r="OC95" s="11"/>
      <c r="OD95" s="11"/>
      <c r="OE95" s="11"/>
    </row>
    <row r="96" spans="1:395" s="11" customFormat="1" ht="25" customHeight="1" outlineLevel="2" x14ac:dyDescent="0.25">
      <c r="A96" s="16"/>
      <c r="B96" s="507" t="s">
        <v>642</v>
      </c>
      <c r="C96" s="247"/>
      <c r="D96" s="12"/>
      <c r="E96" s="12" t="s">
        <v>643</v>
      </c>
      <c r="F96" s="12" t="s">
        <v>530</v>
      </c>
      <c r="G96" s="12" t="s">
        <v>644</v>
      </c>
      <c r="H96" s="12" t="s">
        <v>648</v>
      </c>
      <c r="I96" s="12" t="s">
        <v>158</v>
      </c>
      <c r="J96" s="12"/>
      <c r="K96" s="12"/>
      <c r="L96" s="121"/>
      <c r="M96" s="431"/>
      <c r="N96" s="120"/>
      <c r="O96" s="396"/>
      <c r="P96" s="384"/>
      <c r="Q96" s="409"/>
      <c r="R96" s="384"/>
      <c r="S96" s="431"/>
      <c r="T96" s="442"/>
      <c r="U96" s="458"/>
      <c r="V96" s="459"/>
      <c r="W96" s="459"/>
      <c r="X96" s="459"/>
      <c r="Y96" s="459"/>
      <c r="Z96" s="459"/>
      <c r="AA96" s="460">
        <f t="shared" ref="AA96:AA100" si="11">Z96+Y96+X96+V96+U96+W96</f>
        <v>0</v>
      </c>
      <c r="AB96" s="642"/>
      <c r="AC96" s="120"/>
      <c r="AD96" s="12"/>
      <c r="AE96" s="12"/>
      <c r="AF96" s="12"/>
      <c r="AG96" s="121"/>
      <c r="AH96" s="431"/>
      <c r="AI96" s="300"/>
      <c r="AJ96" s="301"/>
      <c r="AK96" s="301"/>
      <c r="AL96" s="301"/>
      <c r="AM96" s="301"/>
      <c r="AN96" s="302"/>
    </row>
    <row r="97" spans="1:395" s="11" customFormat="1" ht="25" customHeight="1" outlineLevel="2" x14ac:dyDescent="0.25">
      <c r="A97" s="16"/>
      <c r="B97" s="507" t="s">
        <v>649</v>
      </c>
      <c r="C97" s="247"/>
      <c r="D97" s="12"/>
      <c r="E97" s="12" t="s">
        <v>645</v>
      </c>
      <c r="F97" s="12" t="s">
        <v>530</v>
      </c>
      <c r="G97" s="12" t="s">
        <v>646</v>
      </c>
      <c r="H97" s="12" t="s">
        <v>647</v>
      </c>
      <c r="I97" s="12" t="s">
        <v>158</v>
      </c>
      <c r="J97" s="12"/>
      <c r="K97" s="12"/>
      <c r="L97" s="121"/>
      <c r="M97" s="431"/>
      <c r="N97" s="120"/>
      <c r="O97" s="396"/>
      <c r="P97" s="384"/>
      <c r="Q97" s="409"/>
      <c r="R97" s="384"/>
      <c r="S97" s="431"/>
      <c r="T97" s="442"/>
      <c r="U97" s="458"/>
      <c r="V97" s="459"/>
      <c r="W97" s="459"/>
      <c r="X97" s="459"/>
      <c r="Y97" s="459"/>
      <c r="Z97" s="459"/>
      <c r="AA97" s="460">
        <f t="shared" si="11"/>
        <v>0</v>
      </c>
      <c r="AB97" s="642"/>
      <c r="AC97" s="120"/>
      <c r="AD97" s="12"/>
      <c r="AE97" s="12"/>
      <c r="AF97" s="12"/>
      <c r="AG97" s="121"/>
      <c r="AH97" s="431"/>
      <c r="AI97" s="300"/>
      <c r="AJ97" s="301"/>
      <c r="AK97" s="301"/>
      <c r="AL97" s="301"/>
      <c r="AM97" s="301"/>
      <c r="AN97" s="302"/>
    </row>
    <row r="98" spans="1:395" s="11" customFormat="1" ht="25" customHeight="1" outlineLevel="2" x14ac:dyDescent="0.25">
      <c r="A98" s="16"/>
      <c r="B98" s="507" t="s">
        <v>700</v>
      </c>
      <c r="C98" s="247">
        <v>1</v>
      </c>
      <c r="D98" s="12"/>
      <c r="E98" s="12" t="s">
        <v>701</v>
      </c>
      <c r="F98" s="12" t="s">
        <v>530</v>
      </c>
      <c r="G98" s="12" t="s">
        <v>644</v>
      </c>
      <c r="H98" s="12" t="s">
        <v>703</v>
      </c>
      <c r="I98" s="121" t="s">
        <v>702</v>
      </c>
      <c r="J98" s="12" t="s">
        <v>771</v>
      </c>
      <c r="K98" s="12" t="s">
        <v>772</v>
      </c>
      <c r="L98" s="718" t="s">
        <v>773</v>
      </c>
      <c r="M98" s="431"/>
      <c r="N98" s="610">
        <v>7</v>
      </c>
      <c r="O98" s="611">
        <v>15</v>
      </c>
      <c r="P98" s="612">
        <v>2600</v>
      </c>
      <c r="Q98" s="613">
        <v>0</v>
      </c>
      <c r="R98" s="614">
        <v>0</v>
      </c>
      <c r="S98" s="431"/>
      <c r="T98" s="442">
        <f>68*52</f>
        <v>3536</v>
      </c>
      <c r="U98" s="458"/>
      <c r="V98" s="459">
        <v>0.1</v>
      </c>
      <c r="W98" s="459"/>
      <c r="X98" s="459">
        <v>0.8</v>
      </c>
      <c r="Y98" s="459"/>
      <c r="Z98" s="459"/>
      <c r="AA98" s="460">
        <f t="shared" ref="AA98" si="12">Z98+Y98+X98+W98+V98+U98</f>
        <v>0.9</v>
      </c>
      <c r="AB98" s="642"/>
      <c r="AC98" s="120"/>
      <c r="AD98" s="12"/>
      <c r="AE98" s="12"/>
      <c r="AF98" s="12"/>
      <c r="AG98" s="121"/>
      <c r="AH98" s="431"/>
      <c r="AI98" s="625" t="s">
        <v>32</v>
      </c>
      <c r="AJ98" s="625" t="s">
        <v>32</v>
      </c>
      <c r="AK98" s="625" t="s">
        <v>32</v>
      </c>
      <c r="AL98" s="625" t="s">
        <v>32</v>
      </c>
      <c r="AM98" s="625" t="s">
        <v>32</v>
      </c>
      <c r="AN98" s="302" t="s">
        <v>704</v>
      </c>
    </row>
    <row r="99" spans="1:395" s="11" customFormat="1" ht="25" customHeight="1" outlineLevel="2" x14ac:dyDescent="0.25">
      <c r="A99" s="16"/>
      <c r="B99" s="507"/>
      <c r="C99" s="247"/>
      <c r="D99" s="12"/>
      <c r="E99" s="12"/>
      <c r="F99" s="12"/>
      <c r="G99" s="12"/>
      <c r="H99" s="12"/>
      <c r="I99" s="12"/>
      <c r="J99" s="12"/>
      <c r="K99" s="12"/>
      <c r="L99" s="121"/>
      <c r="M99" s="431"/>
      <c r="N99" s="120"/>
      <c r="O99" s="396"/>
      <c r="P99" s="384"/>
      <c r="Q99" s="409"/>
      <c r="R99" s="384"/>
      <c r="S99" s="431"/>
      <c r="T99" s="442"/>
      <c r="U99" s="458"/>
      <c r="V99" s="459"/>
      <c r="W99" s="459"/>
      <c r="X99" s="459"/>
      <c r="Y99" s="459"/>
      <c r="Z99" s="459"/>
      <c r="AA99" s="460">
        <f t="shared" si="11"/>
        <v>0</v>
      </c>
      <c r="AB99" s="642"/>
      <c r="AC99" s="120"/>
      <c r="AD99" s="12"/>
      <c r="AE99" s="12"/>
      <c r="AF99" s="12"/>
      <c r="AG99" s="121"/>
      <c r="AH99" s="431"/>
      <c r="AI99" s="300"/>
      <c r="AJ99" s="301"/>
      <c r="AK99" s="301"/>
      <c r="AL99" s="301"/>
      <c r="AM99" s="301"/>
      <c r="AN99" s="302"/>
    </row>
    <row r="100" spans="1:395" s="11" customFormat="1" ht="25" customHeight="1" outlineLevel="2" x14ac:dyDescent="0.25">
      <c r="A100" s="16"/>
      <c r="B100" s="508">
        <v>3</v>
      </c>
      <c r="C100" s="247"/>
      <c r="D100" s="123"/>
      <c r="E100" s="123"/>
      <c r="F100" s="123"/>
      <c r="G100" s="123"/>
      <c r="H100" s="123"/>
      <c r="I100" s="123"/>
      <c r="J100" s="123"/>
      <c r="K100" s="123"/>
      <c r="L100" s="124"/>
      <c r="M100" s="431"/>
      <c r="N100" s="122"/>
      <c r="O100" s="397"/>
      <c r="P100" s="385"/>
      <c r="Q100" s="410"/>
      <c r="R100" s="385"/>
      <c r="S100" s="431"/>
      <c r="T100" s="443"/>
      <c r="U100" s="461"/>
      <c r="V100" s="462"/>
      <c r="W100" s="462"/>
      <c r="X100" s="462"/>
      <c r="Y100" s="462"/>
      <c r="Z100" s="462"/>
      <c r="AA100" s="463">
        <f t="shared" si="11"/>
        <v>0</v>
      </c>
      <c r="AB100" s="644"/>
      <c r="AC100" s="122"/>
      <c r="AD100" s="123"/>
      <c r="AE100" s="123"/>
      <c r="AF100" s="123"/>
      <c r="AG100" s="124"/>
      <c r="AH100" s="431"/>
      <c r="AI100" s="303"/>
      <c r="AJ100" s="304"/>
      <c r="AK100" s="304"/>
      <c r="AL100" s="304"/>
      <c r="AM100" s="304"/>
      <c r="AN100" s="305"/>
    </row>
    <row r="101" spans="1:395" s="16" customFormat="1" ht="10" customHeight="1" outlineLevel="1" x14ac:dyDescent="0.25">
      <c r="B101" s="2"/>
      <c r="C101" s="70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40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32"/>
      <c r="AJ101" s="32"/>
      <c r="AK101" s="32"/>
      <c r="AL101" s="32"/>
      <c r="AM101" s="32"/>
      <c r="AN101" s="32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  <c r="KO101" s="11"/>
      <c r="KP101" s="11"/>
      <c r="KQ101" s="11"/>
      <c r="KR101" s="11"/>
      <c r="KS101" s="11"/>
      <c r="KT101" s="11"/>
      <c r="KU101" s="11"/>
      <c r="KV101" s="11"/>
      <c r="KW101" s="11"/>
      <c r="KX101" s="11"/>
      <c r="KY101" s="11"/>
      <c r="KZ101" s="11"/>
      <c r="LA101" s="11"/>
      <c r="LB101" s="11"/>
      <c r="LC101" s="11"/>
      <c r="LD101" s="11"/>
      <c r="LE101" s="11"/>
      <c r="LF101" s="11"/>
      <c r="LG101" s="11"/>
      <c r="LH101" s="11"/>
      <c r="LI101" s="11"/>
      <c r="LJ101" s="11"/>
      <c r="LK101" s="11"/>
      <c r="LL101" s="11"/>
      <c r="LM101" s="11"/>
      <c r="LN101" s="11"/>
      <c r="LO101" s="11"/>
      <c r="LP101" s="11"/>
      <c r="LQ101" s="11"/>
      <c r="LR101" s="11"/>
      <c r="LS101" s="11"/>
      <c r="LT101" s="11"/>
      <c r="LU101" s="11"/>
      <c r="LV101" s="11"/>
      <c r="LW101" s="11"/>
      <c r="LX101" s="11"/>
      <c r="LY101" s="11"/>
      <c r="LZ101" s="11"/>
      <c r="MA101" s="11"/>
      <c r="MB101" s="11"/>
      <c r="MC101" s="11"/>
      <c r="MD101" s="11"/>
      <c r="ME101" s="11"/>
      <c r="MF101" s="11"/>
      <c r="MG101" s="11"/>
      <c r="MH101" s="11"/>
      <c r="MI101" s="11"/>
      <c r="MJ101" s="11"/>
      <c r="MK101" s="11"/>
      <c r="ML101" s="11"/>
      <c r="MM101" s="11"/>
      <c r="MN101" s="11"/>
      <c r="MO101" s="11"/>
      <c r="MP101" s="11"/>
      <c r="MQ101" s="11"/>
      <c r="MR101" s="11"/>
      <c r="MS101" s="11"/>
      <c r="MT101" s="11"/>
      <c r="MU101" s="11"/>
      <c r="MV101" s="11"/>
      <c r="MW101" s="11"/>
      <c r="MX101" s="11"/>
      <c r="MY101" s="11"/>
      <c r="MZ101" s="11"/>
      <c r="NA101" s="11"/>
      <c r="NB101" s="11"/>
      <c r="NC101" s="11"/>
      <c r="ND101" s="11"/>
      <c r="NE101" s="11"/>
      <c r="NF101" s="11"/>
      <c r="NG101" s="11"/>
      <c r="NH101" s="11"/>
      <c r="NI101" s="11"/>
      <c r="NJ101" s="11"/>
      <c r="NK101" s="11"/>
      <c r="NL101" s="11"/>
      <c r="NM101" s="11"/>
      <c r="NN101" s="11"/>
      <c r="NO101" s="11"/>
      <c r="NP101" s="11"/>
      <c r="NQ101" s="11"/>
      <c r="NR101" s="11"/>
      <c r="NS101" s="11"/>
      <c r="NT101" s="11"/>
      <c r="NU101" s="11"/>
      <c r="NV101" s="11"/>
      <c r="NW101" s="11"/>
      <c r="NX101" s="11"/>
      <c r="NY101" s="11"/>
      <c r="NZ101" s="11"/>
      <c r="OA101" s="11"/>
      <c r="OB101" s="11"/>
      <c r="OC101" s="11"/>
      <c r="OD101" s="11"/>
      <c r="OE101" s="11"/>
    </row>
    <row r="102" spans="1:395" s="18" customFormat="1" ht="34" customHeight="1" outlineLevel="1" x14ac:dyDescent="0.3">
      <c r="A102" s="16"/>
      <c r="B102" s="510" t="s">
        <v>166</v>
      </c>
      <c r="C102" s="511"/>
      <c r="D102" s="512"/>
      <c r="E102" s="166"/>
      <c r="F102" s="166"/>
      <c r="G102" s="166"/>
      <c r="H102" s="166"/>
      <c r="I102" s="166"/>
      <c r="J102" s="166"/>
      <c r="K102" s="166"/>
      <c r="L102" s="167"/>
      <c r="M102" s="431"/>
      <c r="N102" s="165"/>
      <c r="O102" s="164"/>
      <c r="P102" s="166"/>
      <c r="Q102" s="164"/>
      <c r="R102" s="166"/>
      <c r="S102" s="431"/>
      <c r="T102" s="128" t="s">
        <v>630</v>
      </c>
      <c r="U102" s="128" t="s">
        <v>631</v>
      </c>
      <c r="V102" s="128" t="s">
        <v>635</v>
      </c>
      <c r="W102" s="128" t="s">
        <v>636</v>
      </c>
      <c r="X102" s="232" t="s">
        <v>632</v>
      </c>
      <c r="Y102" s="129" t="s">
        <v>633</v>
      </c>
      <c r="Z102" s="128" t="s">
        <v>634</v>
      </c>
      <c r="AA102" s="231" t="s">
        <v>657</v>
      </c>
      <c r="AB102" s="645"/>
      <c r="AC102" s="165"/>
      <c r="AD102" s="166"/>
      <c r="AE102" s="166"/>
      <c r="AF102" s="166"/>
      <c r="AG102" s="167"/>
      <c r="AH102" s="431"/>
      <c r="AI102" s="338"/>
      <c r="AJ102" s="339"/>
      <c r="AK102" s="339"/>
      <c r="AL102" s="339"/>
      <c r="AM102" s="339"/>
      <c r="AN102" s="340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  <c r="KO102" s="11"/>
      <c r="KP102" s="11"/>
      <c r="KQ102" s="11"/>
      <c r="KR102" s="11"/>
      <c r="KS102" s="11"/>
      <c r="KT102" s="11"/>
      <c r="KU102" s="11"/>
      <c r="KV102" s="11"/>
      <c r="KW102" s="11"/>
      <c r="KX102" s="11"/>
      <c r="KY102" s="11"/>
      <c r="KZ102" s="11"/>
      <c r="LA102" s="11"/>
      <c r="LB102" s="11"/>
      <c r="LC102" s="11"/>
      <c r="LD102" s="11"/>
      <c r="LE102" s="11"/>
      <c r="LF102" s="11"/>
      <c r="LG102" s="11"/>
      <c r="LH102" s="11"/>
      <c r="LI102" s="11"/>
      <c r="LJ102" s="11"/>
      <c r="LK102" s="11"/>
      <c r="LL102" s="11"/>
      <c r="LM102" s="11"/>
      <c r="LN102" s="11"/>
      <c r="LO102" s="11"/>
      <c r="LP102" s="11"/>
      <c r="LQ102" s="11"/>
      <c r="LR102" s="11"/>
      <c r="LS102" s="11"/>
      <c r="LT102" s="11"/>
      <c r="LU102" s="11"/>
      <c r="LV102" s="11"/>
      <c r="LW102" s="11"/>
      <c r="LX102" s="11"/>
      <c r="LY102" s="11"/>
      <c r="LZ102" s="11"/>
      <c r="MA102" s="11"/>
      <c r="MB102" s="11"/>
      <c r="MC102" s="11"/>
      <c r="MD102" s="11"/>
      <c r="ME102" s="11"/>
      <c r="MF102" s="11"/>
      <c r="MG102" s="11"/>
      <c r="MH102" s="11"/>
      <c r="MI102" s="11"/>
      <c r="MJ102" s="11"/>
      <c r="MK102" s="11"/>
      <c r="ML102" s="11"/>
      <c r="MM102" s="11"/>
      <c r="MN102" s="11"/>
      <c r="MO102" s="11"/>
      <c r="MP102" s="11"/>
      <c r="MQ102" s="11"/>
      <c r="MR102" s="11"/>
      <c r="MS102" s="11"/>
      <c r="MT102" s="11"/>
      <c r="MU102" s="11"/>
      <c r="MV102" s="11"/>
      <c r="MW102" s="11"/>
      <c r="MX102" s="11"/>
      <c r="MY102" s="11"/>
      <c r="MZ102" s="11"/>
      <c r="NA102" s="11"/>
      <c r="NB102" s="11"/>
      <c r="NC102" s="11"/>
      <c r="ND102" s="11"/>
      <c r="NE102" s="11"/>
      <c r="NF102" s="11"/>
      <c r="NG102" s="11"/>
      <c r="NH102" s="11"/>
      <c r="NI102" s="11"/>
      <c r="NJ102" s="11"/>
      <c r="NK102" s="11"/>
      <c r="NL102" s="11"/>
      <c r="NM102" s="11"/>
      <c r="NN102" s="11"/>
      <c r="NO102" s="11"/>
      <c r="NP102" s="11"/>
      <c r="NQ102" s="11"/>
      <c r="NR102" s="11"/>
      <c r="NS102" s="11"/>
      <c r="NT102" s="11"/>
      <c r="NU102" s="11"/>
      <c r="NV102" s="11"/>
      <c r="NW102" s="11"/>
      <c r="NX102" s="11"/>
      <c r="NY102" s="11"/>
      <c r="NZ102" s="11"/>
      <c r="OA102" s="11"/>
      <c r="OB102" s="11"/>
      <c r="OC102" s="11"/>
      <c r="OD102" s="11"/>
      <c r="OE102" s="11"/>
    </row>
    <row r="103" spans="1:395" s="11" customFormat="1" ht="25" customHeight="1" outlineLevel="2" x14ac:dyDescent="0.25">
      <c r="A103" s="16"/>
      <c r="B103" s="513" t="s">
        <v>690</v>
      </c>
      <c r="C103" s="246"/>
      <c r="D103" s="13"/>
      <c r="E103" s="13" t="s">
        <v>561</v>
      </c>
      <c r="F103" s="13" t="s">
        <v>530</v>
      </c>
      <c r="G103" s="13" t="s">
        <v>560</v>
      </c>
      <c r="H103" s="13" t="s">
        <v>566</v>
      </c>
      <c r="I103" s="13"/>
      <c r="J103" s="13" t="s">
        <v>691</v>
      </c>
      <c r="K103" s="13" t="s">
        <v>692</v>
      </c>
      <c r="L103" s="132" t="s">
        <v>693</v>
      </c>
      <c r="M103" s="431"/>
      <c r="N103" s="131"/>
      <c r="O103" s="398"/>
      <c r="P103" s="386"/>
      <c r="Q103" s="407"/>
      <c r="R103" s="386"/>
      <c r="S103" s="431"/>
      <c r="T103" s="444"/>
      <c r="U103" s="464"/>
      <c r="V103" s="465"/>
      <c r="W103" s="465"/>
      <c r="X103" s="465"/>
      <c r="Y103" s="465"/>
      <c r="Z103" s="465"/>
      <c r="AA103" s="466">
        <f>Z103+Y103+X103+W103+V103+U103</f>
        <v>0</v>
      </c>
      <c r="AB103" s="646"/>
      <c r="AC103" s="131"/>
      <c r="AD103" s="13"/>
      <c r="AE103" s="13"/>
      <c r="AF103" s="13"/>
      <c r="AG103" s="132"/>
      <c r="AH103" s="431"/>
      <c r="AI103" s="309"/>
      <c r="AJ103" s="310"/>
      <c r="AK103" s="310"/>
      <c r="AL103" s="310"/>
      <c r="AM103" s="310"/>
      <c r="AN103" s="311"/>
    </row>
    <row r="104" spans="1:395" s="16" customFormat="1" ht="25" customHeight="1" outlineLevel="2" x14ac:dyDescent="0.25">
      <c r="B104" s="703" t="s">
        <v>562</v>
      </c>
      <c r="C104" s="704">
        <v>1</v>
      </c>
      <c r="E104" s="16" t="s">
        <v>563</v>
      </c>
      <c r="F104" s="16" t="s">
        <v>530</v>
      </c>
      <c r="G104" s="16" t="s">
        <v>564</v>
      </c>
      <c r="H104" s="16" t="s">
        <v>565</v>
      </c>
      <c r="L104" s="705"/>
      <c r="M104" s="431"/>
      <c r="N104" s="703"/>
      <c r="O104" s="706"/>
      <c r="P104" s="707"/>
      <c r="Q104" s="708"/>
      <c r="R104" s="707"/>
      <c r="S104" s="431"/>
      <c r="T104" s="709"/>
      <c r="U104" s="710"/>
      <c r="V104" s="711"/>
      <c r="W104" s="711"/>
      <c r="X104" s="711"/>
      <c r="Y104" s="711"/>
      <c r="Z104" s="711"/>
      <c r="AA104" s="712">
        <f>Z104+Y104+X104+W104+V104+U104</f>
        <v>0</v>
      </c>
      <c r="AB104" s="713"/>
      <c r="AC104" s="703"/>
      <c r="AG104" s="705"/>
      <c r="AH104" s="431"/>
      <c r="AI104" s="714"/>
      <c r="AJ104" s="715"/>
      <c r="AK104" s="715"/>
      <c r="AL104" s="715"/>
      <c r="AM104" s="715"/>
      <c r="AN104" s="716" t="s">
        <v>779</v>
      </c>
    </row>
    <row r="105" spans="1:395" s="11" customFormat="1" ht="25" customHeight="1" outlineLevel="2" x14ac:dyDescent="0.25">
      <c r="A105" s="16"/>
      <c r="B105" s="514">
        <v>2</v>
      </c>
      <c r="C105" s="246"/>
      <c r="D105" s="134"/>
      <c r="E105" s="134"/>
      <c r="F105" s="134"/>
      <c r="G105" s="134"/>
      <c r="H105" s="134"/>
      <c r="I105" s="134"/>
      <c r="J105" s="134"/>
      <c r="K105" s="134"/>
      <c r="L105" s="135"/>
      <c r="M105" s="431"/>
      <c r="N105" s="133"/>
      <c r="O105" s="399"/>
      <c r="P105" s="387"/>
      <c r="Q105" s="408"/>
      <c r="R105" s="387"/>
      <c r="S105" s="431"/>
      <c r="T105" s="445"/>
      <c r="U105" s="467"/>
      <c r="V105" s="468"/>
      <c r="W105" s="468"/>
      <c r="X105" s="468"/>
      <c r="Y105" s="468"/>
      <c r="Z105" s="468"/>
      <c r="AA105" s="469">
        <f>Z105+Y105+X105+W105+V105+U105</f>
        <v>0</v>
      </c>
      <c r="AB105" s="647"/>
      <c r="AC105" s="133"/>
      <c r="AD105" s="134"/>
      <c r="AE105" s="134"/>
      <c r="AF105" s="134"/>
      <c r="AG105" s="135"/>
      <c r="AH105" s="431"/>
      <c r="AI105" s="312"/>
      <c r="AJ105" s="313"/>
      <c r="AK105" s="313"/>
      <c r="AL105" s="313"/>
      <c r="AM105" s="313"/>
      <c r="AN105" s="314"/>
    </row>
    <row r="106" spans="1:395" s="16" customFormat="1" ht="10" customHeight="1" outlineLevel="1" x14ac:dyDescent="0.25">
      <c r="B106" s="2"/>
      <c r="C106" s="70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40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32"/>
      <c r="AJ106" s="32"/>
      <c r="AK106" s="32"/>
      <c r="AL106" s="32"/>
      <c r="AM106" s="32"/>
      <c r="AN106" s="32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  <c r="KO106" s="11"/>
      <c r="KP106" s="11"/>
      <c r="KQ106" s="11"/>
      <c r="KR106" s="11"/>
      <c r="KS106" s="11"/>
      <c r="KT106" s="11"/>
      <c r="KU106" s="11"/>
      <c r="KV106" s="11"/>
      <c r="KW106" s="11"/>
      <c r="KX106" s="11"/>
      <c r="KY106" s="11"/>
      <c r="KZ106" s="11"/>
      <c r="LA106" s="11"/>
      <c r="LB106" s="11"/>
      <c r="LC106" s="11"/>
      <c r="LD106" s="11"/>
      <c r="LE106" s="11"/>
      <c r="LF106" s="11"/>
      <c r="LG106" s="11"/>
      <c r="LH106" s="11"/>
      <c r="LI106" s="11"/>
      <c r="LJ106" s="11"/>
      <c r="LK106" s="11"/>
      <c r="LL106" s="11"/>
      <c r="LM106" s="11"/>
      <c r="LN106" s="11"/>
      <c r="LO106" s="11"/>
      <c r="LP106" s="11"/>
      <c r="LQ106" s="11"/>
      <c r="LR106" s="11"/>
      <c r="LS106" s="11"/>
      <c r="LT106" s="11"/>
      <c r="LU106" s="11"/>
      <c r="LV106" s="11"/>
      <c r="LW106" s="11"/>
      <c r="LX106" s="11"/>
      <c r="LY106" s="11"/>
      <c r="LZ106" s="11"/>
      <c r="MA106" s="11"/>
      <c r="MB106" s="11"/>
      <c r="MC106" s="11"/>
      <c r="MD106" s="11"/>
      <c r="ME106" s="11"/>
      <c r="MF106" s="11"/>
      <c r="MG106" s="11"/>
      <c r="MH106" s="11"/>
      <c r="MI106" s="11"/>
      <c r="MJ106" s="11"/>
      <c r="MK106" s="11"/>
      <c r="ML106" s="11"/>
      <c r="MM106" s="11"/>
      <c r="MN106" s="11"/>
      <c r="MO106" s="11"/>
      <c r="MP106" s="11"/>
      <c r="MQ106" s="11"/>
      <c r="MR106" s="11"/>
      <c r="MS106" s="11"/>
      <c r="MT106" s="11"/>
      <c r="MU106" s="11"/>
      <c r="MV106" s="11"/>
      <c r="MW106" s="11"/>
      <c r="MX106" s="11"/>
      <c r="MY106" s="11"/>
      <c r="MZ106" s="11"/>
      <c r="NA106" s="11"/>
      <c r="NB106" s="11"/>
      <c r="NC106" s="11"/>
      <c r="ND106" s="11"/>
      <c r="NE106" s="11"/>
      <c r="NF106" s="11"/>
      <c r="NG106" s="11"/>
      <c r="NH106" s="11"/>
      <c r="NI106" s="11"/>
      <c r="NJ106" s="11"/>
      <c r="NK106" s="11"/>
      <c r="NL106" s="11"/>
      <c r="NM106" s="11"/>
      <c r="NN106" s="11"/>
      <c r="NO106" s="11"/>
      <c r="NP106" s="11"/>
      <c r="NQ106" s="11"/>
      <c r="NR106" s="11"/>
      <c r="NS106" s="11"/>
      <c r="NT106" s="11"/>
      <c r="NU106" s="11"/>
      <c r="NV106" s="11"/>
      <c r="NW106" s="11"/>
      <c r="NX106" s="11"/>
      <c r="NY106" s="11"/>
      <c r="NZ106" s="11"/>
      <c r="OA106" s="11"/>
      <c r="OB106" s="11"/>
      <c r="OC106" s="11"/>
      <c r="OD106" s="11"/>
      <c r="OE106" s="11"/>
    </row>
    <row r="107" spans="1:395" s="21" customFormat="1" ht="34" customHeight="1" outlineLevel="1" x14ac:dyDescent="0.3">
      <c r="A107" s="16"/>
      <c r="B107" s="516" t="s">
        <v>709</v>
      </c>
      <c r="C107" s="517"/>
      <c r="D107" s="518"/>
      <c r="E107" s="170"/>
      <c r="F107" s="170"/>
      <c r="G107" s="170"/>
      <c r="H107" s="170"/>
      <c r="I107" s="170"/>
      <c r="J107" s="170"/>
      <c r="K107" s="170"/>
      <c r="L107" s="171"/>
      <c r="M107" s="431"/>
      <c r="N107" s="169"/>
      <c r="O107" s="168"/>
      <c r="P107" s="170"/>
      <c r="Q107" s="168"/>
      <c r="R107" s="170"/>
      <c r="S107" s="431"/>
      <c r="T107" s="141" t="s">
        <v>637</v>
      </c>
      <c r="U107" s="138" t="s">
        <v>631</v>
      </c>
      <c r="V107" s="139" t="s">
        <v>635</v>
      </c>
      <c r="W107" s="139" t="s">
        <v>636</v>
      </c>
      <c r="X107" s="234" t="s">
        <v>632</v>
      </c>
      <c r="Y107" s="140" t="s">
        <v>633</v>
      </c>
      <c r="Z107" s="139" t="s">
        <v>634</v>
      </c>
      <c r="AA107" s="233" t="s">
        <v>657</v>
      </c>
      <c r="AB107" s="648"/>
      <c r="AC107" s="169"/>
      <c r="AD107" s="170"/>
      <c r="AE107" s="170"/>
      <c r="AF107" s="170"/>
      <c r="AG107" s="171"/>
      <c r="AH107" s="431"/>
      <c r="AI107" s="669" t="s">
        <v>669</v>
      </c>
      <c r="AJ107" s="670" t="s">
        <v>666</v>
      </c>
      <c r="AK107" s="670" t="s">
        <v>667</v>
      </c>
      <c r="AL107" s="670" t="s">
        <v>664</v>
      </c>
      <c r="AM107" s="670" t="s">
        <v>668</v>
      </c>
      <c r="AN107" s="315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  <c r="KO107" s="11"/>
      <c r="KP107" s="11"/>
      <c r="KQ107" s="11"/>
      <c r="KR107" s="11"/>
      <c r="KS107" s="11"/>
      <c r="KT107" s="11"/>
      <c r="KU107" s="11"/>
      <c r="KV107" s="11"/>
      <c r="KW107" s="11"/>
      <c r="KX107" s="11"/>
      <c r="KY107" s="11"/>
      <c r="KZ107" s="11"/>
      <c r="LA107" s="11"/>
      <c r="LB107" s="11"/>
      <c r="LC107" s="11"/>
      <c r="LD107" s="11"/>
      <c r="LE107" s="11"/>
      <c r="LF107" s="11"/>
      <c r="LG107" s="11"/>
      <c r="LH107" s="11"/>
      <c r="LI107" s="11"/>
      <c r="LJ107" s="11"/>
      <c r="LK107" s="11"/>
      <c r="LL107" s="11"/>
      <c r="LM107" s="11"/>
      <c r="LN107" s="11"/>
      <c r="LO107" s="11"/>
      <c r="LP107" s="11"/>
      <c r="LQ107" s="11"/>
      <c r="LR107" s="11"/>
      <c r="LS107" s="11"/>
      <c r="LT107" s="11"/>
      <c r="LU107" s="11"/>
      <c r="LV107" s="11"/>
      <c r="LW107" s="11"/>
      <c r="LX107" s="11"/>
      <c r="LY107" s="11"/>
      <c r="LZ107" s="11"/>
      <c r="MA107" s="11"/>
      <c r="MB107" s="11"/>
      <c r="MC107" s="11"/>
      <c r="MD107" s="11"/>
      <c r="ME107" s="11"/>
      <c r="MF107" s="11"/>
      <c r="MG107" s="11"/>
      <c r="MH107" s="11"/>
      <c r="MI107" s="11"/>
      <c r="MJ107" s="11"/>
      <c r="MK107" s="11"/>
      <c r="ML107" s="11"/>
      <c r="MM107" s="11"/>
      <c r="MN107" s="11"/>
      <c r="MO107" s="11"/>
      <c r="MP107" s="11"/>
      <c r="MQ107" s="11"/>
      <c r="MR107" s="11"/>
      <c r="MS107" s="11"/>
      <c r="MT107" s="11"/>
      <c r="MU107" s="11"/>
      <c r="MV107" s="11"/>
      <c r="MW107" s="11"/>
      <c r="MX107" s="11"/>
      <c r="MY107" s="11"/>
      <c r="MZ107" s="11"/>
      <c r="NA107" s="11"/>
      <c r="NB107" s="11"/>
      <c r="NC107" s="11"/>
      <c r="ND107" s="11"/>
      <c r="NE107" s="11"/>
      <c r="NF107" s="11"/>
      <c r="NG107" s="11"/>
      <c r="NH107" s="11"/>
      <c r="NI107" s="11"/>
      <c r="NJ107" s="11"/>
      <c r="NK107" s="11"/>
      <c r="NL107" s="11"/>
      <c r="NM107" s="11"/>
      <c r="NN107" s="11"/>
      <c r="NO107" s="11"/>
      <c r="NP107" s="11"/>
      <c r="NQ107" s="11"/>
      <c r="NR107" s="11"/>
      <c r="NS107" s="11"/>
      <c r="NT107" s="11"/>
      <c r="NU107" s="11"/>
      <c r="NV107" s="11"/>
      <c r="NW107" s="11"/>
      <c r="NX107" s="11"/>
      <c r="NY107" s="11"/>
      <c r="NZ107" s="11"/>
      <c r="OA107" s="11"/>
      <c r="OB107" s="11"/>
      <c r="OC107" s="11"/>
      <c r="OD107" s="11"/>
      <c r="OE107" s="11"/>
    </row>
    <row r="108" spans="1:395" s="11" customFormat="1" ht="25" customHeight="1" outlineLevel="2" x14ac:dyDescent="0.25">
      <c r="A108" s="16"/>
      <c r="B108" s="519" t="s">
        <v>721</v>
      </c>
      <c r="C108" s="235"/>
      <c r="D108" s="27"/>
      <c r="E108" s="27"/>
      <c r="F108" s="27"/>
      <c r="G108" s="27"/>
      <c r="H108" s="27"/>
      <c r="I108" s="27"/>
      <c r="J108" s="27"/>
      <c r="K108" s="27"/>
      <c r="L108" s="143"/>
      <c r="M108" s="431"/>
      <c r="N108" s="142"/>
      <c r="O108" s="400"/>
      <c r="P108" s="388"/>
      <c r="Q108" s="423"/>
      <c r="R108" s="436"/>
      <c r="S108" s="431"/>
      <c r="T108" s="446">
        <v>332000</v>
      </c>
      <c r="U108" s="470"/>
      <c r="V108" s="471"/>
      <c r="W108" s="471"/>
      <c r="X108" s="471"/>
      <c r="Y108" s="471"/>
      <c r="Z108" s="471"/>
      <c r="AA108" s="472">
        <f t="shared" ref="AA108:AA110" si="13">Z108+Y108+X108+W108+V108+U108</f>
        <v>0</v>
      </c>
      <c r="AB108" s="649"/>
      <c r="AC108" s="142"/>
      <c r="AD108" s="27"/>
      <c r="AE108" s="27"/>
      <c r="AF108" s="27"/>
      <c r="AG108" s="143"/>
      <c r="AH108" s="431"/>
      <c r="AI108" s="316"/>
      <c r="AJ108" s="317"/>
      <c r="AK108" s="317"/>
      <c r="AL108" s="317"/>
      <c r="AM108" s="317"/>
      <c r="AN108" s="318"/>
    </row>
    <row r="109" spans="1:395" s="11" customFormat="1" ht="25" customHeight="1" outlineLevel="2" x14ac:dyDescent="0.25">
      <c r="A109" s="16"/>
      <c r="B109" s="519"/>
      <c r="C109" s="235"/>
      <c r="D109" s="27"/>
      <c r="E109" s="27"/>
      <c r="F109" s="27"/>
      <c r="G109" s="27"/>
      <c r="H109" s="27"/>
      <c r="I109" s="27"/>
      <c r="J109" s="27"/>
      <c r="K109" s="27"/>
      <c r="L109" s="143"/>
      <c r="M109" s="431"/>
      <c r="N109" s="142"/>
      <c r="O109" s="400"/>
      <c r="P109" s="388"/>
      <c r="Q109" s="423"/>
      <c r="R109" s="436"/>
      <c r="S109" s="431"/>
      <c r="T109" s="446"/>
      <c r="U109" s="470"/>
      <c r="V109" s="471"/>
      <c r="W109" s="471"/>
      <c r="X109" s="471"/>
      <c r="Y109" s="471"/>
      <c r="Z109" s="471"/>
      <c r="AA109" s="472">
        <f t="shared" si="13"/>
        <v>0</v>
      </c>
      <c r="AB109" s="649"/>
      <c r="AC109" s="142"/>
      <c r="AD109" s="27"/>
      <c r="AE109" s="27"/>
      <c r="AF109" s="27"/>
      <c r="AG109" s="143"/>
      <c r="AH109" s="431"/>
      <c r="AI109" s="316"/>
      <c r="AJ109" s="317"/>
      <c r="AK109" s="317"/>
      <c r="AL109" s="317"/>
      <c r="AM109" s="317"/>
      <c r="AN109" s="318"/>
    </row>
    <row r="110" spans="1:395" s="11" customFormat="1" ht="25" customHeight="1" outlineLevel="2" x14ac:dyDescent="0.25">
      <c r="A110" s="16"/>
      <c r="B110" s="520">
        <v>1</v>
      </c>
      <c r="C110" s="235"/>
      <c r="D110" s="145"/>
      <c r="E110" s="145"/>
      <c r="F110" s="145"/>
      <c r="G110" s="145"/>
      <c r="H110" s="145"/>
      <c r="I110" s="145"/>
      <c r="J110" s="145"/>
      <c r="K110" s="145"/>
      <c r="L110" s="146"/>
      <c r="M110" s="431"/>
      <c r="N110" s="144"/>
      <c r="O110" s="401"/>
      <c r="P110" s="389"/>
      <c r="Q110" s="424"/>
      <c r="R110" s="437"/>
      <c r="S110" s="431"/>
      <c r="T110" s="447"/>
      <c r="U110" s="473"/>
      <c r="V110" s="474"/>
      <c r="W110" s="474"/>
      <c r="X110" s="474"/>
      <c r="Y110" s="474"/>
      <c r="Z110" s="474"/>
      <c r="AA110" s="475">
        <f t="shared" si="13"/>
        <v>0</v>
      </c>
      <c r="AB110" s="650"/>
      <c r="AC110" s="144"/>
      <c r="AD110" s="145"/>
      <c r="AE110" s="145"/>
      <c r="AF110" s="145"/>
      <c r="AG110" s="146"/>
      <c r="AH110" s="431"/>
      <c r="AI110" s="319"/>
      <c r="AJ110" s="320"/>
      <c r="AK110" s="320"/>
      <c r="AL110" s="320"/>
      <c r="AM110" s="320"/>
      <c r="AN110" s="321"/>
    </row>
    <row r="111" spans="1:395" s="38" customFormat="1" ht="10" customHeight="1" outlineLevel="1" x14ac:dyDescent="0.25">
      <c r="B111" s="531"/>
      <c r="C111" s="7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40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9"/>
      <c r="FH111" s="29"/>
      <c r="FI111" s="29"/>
      <c r="FJ111" s="29"/>
      <c r="FK111" s="29"/>
      <c r="FL111" s="29"/>
      <c r="FM111" s="29"/>
      <c r="FN111" s="29"/>
      <c r="FO111" s="29"/>
      <c r="FP111" s="29"/>
      <c r="FQ111" s="29"/>
      <c r="FR111" s="29"/>
      <c r="FS111" s="29"/>
      <c r="FT111" s="29"/>
      <c r="FU111" s="29"/>
      <c r="FV111" s="29"/>
      <c r="FW111" s="29"/>
      <c r="FX111" s="29"/>
      <c r="FY111" s="29"/>
      <c r="FZ111" s="29"/>
      <c r="GA111" s="29"/>
      <c r="GB111" s="29"/>
      <c r="GC111" s="29"/>
      <c r="GD111" s="29"/>
      <c r="GE111" s="29"/>
      <c r="GF111" s="29"/>
      <c r="GG111" s="29"/>
      <c r="GH111" s="29"/>
      <c r="GI111" s="29"/>
      <c r="GJ111" s="29"/>
      <c r="GK111" s="29"/>
      <c r="GL111" s="29"/>
      <c r="GM111" s="29"/>
      <c r="GN111" s="29"/>
      <c r="GO111" s="29"/>
      <c r="GP111" s="29"/>
      <c r="GQ111" s="29"/>
      <c r="GR111" s="29"/>
      <c r="GS111" s="29"/>
      <c r="GT111" s="29"/>
      <c r="GU111" s="29"/>
      <c r="GV111" s="29"/>
      <c r="GW111" s="29"/>
      <c r="GX111" s="29"/>
      <c r="GY111" s="29"/>
      <c r="GZ111" s="29"/>
      <c r="HA111" s="29"/>
      <c r="HB111" s="29"/>
      <c r="HC111" s="29"/>
      <c r="HD111" s="29"/>
      <c r="HE111" s="29"/>
      <c r="HF111" s="29"/>
      <c r="HG111" s="29"/>
      <c r="HH111" s="29"/>
      <c r="HI111" s="29"/>
      <c r="HJ111" s="29"/>
      <c r="HK111" s="29"/>
      <c r="HL111" s="29"/>
      <c r="HM111" s="29"/>
      <c r="HN111" s="29"/>
      <c r="HO111" s="29"/>
      <c r="HP111" s="29"/>
      <c r="HQ111" s="29"/>
      <c r="HR111" s="29"/>
      <c r="HS111" s="29"/>
      <c r="HT111" s="29"/>
      <c r="HU111" s="29"/>
      <c r="HV111" s="29"/>
      <c r="HW111" s="29"/>
      <c r="HX111" s="29"/>
      <c r="HY111" s="29"/>
      <c r="HZ111" s="29"/>
      <c r="IA111" s="29"/>
      <c r="IB111" s="29"/>
      <c r="IC111" s="29"/>
      <c r="ID111" s="29"/>
      <c r="IE111" s="29"/>
      <c r="IF111" s="29"/>
      <c r="IG111" s="29"/>
      <c r="IH111" s="29"/>
      <c r="II111" s="29"/>
      <c r="IJ111" s="29"/>
      <c r="IK111" s="29"/>
      <c r="IL111" s="29"/>
      <c r="IM111" s="29"/>
      <c r="IN111" s="29"/>
      <c r="IO111" s="29"/>
      <c r="IP111" s="29"/>
      <c r="IQ111" s="29"/>
      <c r="IR111" s="29"/>
      <c r="IS111" s="29"/>
      <c r="IT111" s="29"/>
      <c r="IU111" s="29"/>
      <c r="IV111" s="29"/>
      <c r="IW111" s="29"/>
      <c r="IX111" s="29"/>
      <c r="IY111" s="29"/>
      <c r="IZ111" s="29"/>
      <c r="JA111" s="29"/>
      <c r="JB111" s="29"/>
      <c r="JC111" s="29"/>
      <c r="JD111" s="29"/>
      <c r="JE111" s="29"/>
      <c r="JF111" s="29"/>
      <c r="JG111" s="29"/>
      <c r="JH111" s="29"/>
      <c r="JI111" s="29"/>
      <c r="JJ111" s="29"/>
      <c r="JK111" s="29"/>
      <c r="JL111" s="29"/>
      <c r="JM111" s="29"/>
      <c r="JN111" s="29"/>
      <c r="JO111" s="29"/>
      <c r="JP111" s="29"/>
      <c r="JQ111" s="29"/>
      <c r="JR111" s="29"/>
      <c r="JS111" s="29"/>
      <c r="JT111" s="29"/>
      <c r="JU111" s="29"/>
      <c r="JV111" s="29"/>
      <c r="JW111" s="29"/>
      <c r="JX111" s="29"/>
      <c r="JY111" s="29"/>
      <c r="JZ111" s="29"/>
      <c r="KA111" s="29"/>
      <c r="KB111" s="29"/>
      <c r="KC111" s="29"/>
      <c r="KD111" s="29"/>
      <c r="KE111" s="29"/>
      <c r="KF111" s="29"/>
      <c r="KG111" s="29"/>
      <c r="KH111" s="29"/>
      <c r="KI111" s="29"/>
      <c r="KJ111" s="29"/>
      <c r="KK111" s="29"/>
      <c r="KL111" s="29"/>
      <c r="KM111" s="29"/>
      <c r="KN111" s="29"/>
      <c r="KO111" s="29"/>
      <c r="KP111" s="29"/>
      <c r="KQ111" s="29"/>
      <c r="KR111" s="29"/>
      <c r="KS111" s="29"/>
      <c r="KT111" s="29"/>
      <c r="KU111" s="29"/>
      <c r="KV111" s="29"/>
      <c r="KW111" s="29"/>
      <c r="KX111" s="29"/>
      <c r="KY111" s="29"/>
      <c r="KZ111" s="29"/>
      <c r="LA111" s="29"/>
      <c r="LB111" s="29"/>
      <c r="LC111" s="29"/>
      <c r="LD111" s="29"/>
      <c r="LE111" s="29"/>
      <c r="LF111" s="29"/>
      <c r="LG111" s="29"/>
      <c r="LH111" s="29"/>
      <c r="LI111" s="29"/>
      <c r="LJ111" s="29"/>
      <c r="LK111" s="29"/>
      <c r="LL111" s="29"/>
      <c r="LM111" s="29"/>
      <c r="LN111" s="29"/>
      <c r="LO111" s="29"/>
      <c r="LP111" s="29"/>
      <c r="LQ111" s="29"/>
      <c r="LR111" s="29"/>
      <c r="LS111" s="29"/>
      <c r="LT111" s="29"/>
      <c r="LU111" s="29"/>
      <c r="LV111" s="29"/>
      <c r="LW111" s="29"/>
      <c r="LX111" s="29"/>
      <c r="LY111" s="29"/>
      <c r="LZ111" s="29"/>
      <c r="MA111" s="29"/>
      <c r="MB111" s="29"/>
      <c r="MC111" s="29"/>
      <c r="MD111" s="29"/>
      <c r="ME111" s="29"/>
      <c r="MF111" s="29"/>
      <c r="MG111" s="29"/>
      <c r="MH111" s="29"/>
      <c r="MI111" s="29"/>
      <c r="MJ111" s="29"/>
      <c r="MK111" s="29"/>
      <c r="ML111" s="29"/>
      <c r="MM111" s="29"/>
      <c r="MN111" s="29"/>
      <c r="MO111" s="29"/>
      <c r="MP111" s="29"/>
      <c r="MQ111" s="29"/>
      <c r="MR111" s="29"/>
      <c r="MS111" s="29"/>
      <c r="MT111" s="29"/>
      <c r="MU111" s="29"/>
      <c r="MV111" s="29"/>
      <c r="MW111" s="29"/>
      <c r="MX111" s="29"/>
      <c r="MY111" s="29"/>
      <c r="MZ111" s="29"/>
      <c r="NA111" s="29"/>
      <c r="NB111" s="29"/>
      <c r="NC111" s="29"/>
      <c r="ND111" s="29"/>
      <c r="NE111" s="29"/>
      <c r="NF111" s="29"/>
      <c r="NG111" s="29"/>
      <c r="NH111" s="29"/>
      <c r="NI111" s="29"/>
      <c r="NJ111" s="29"/>
      <c r="NK111" s="29"/>
      <c r="NL111" s="29"/>
      <c r="NM111" s="29"/>
      <c r="NN111" s="29"/>
      <c r="NO111" s="29"/>
      <c r="NP111" s="29"/>
      <c r="NQ111" s="29"/>
      <c r="NR111" s="29"/>
      <c r="NS111" s="29"/>
      <c r="NT111" s="29"/>
      <c r="NU111" s="29"/>
      <c r="NV111" s="29"/>
      <c r="NW111" s="29"/>
      <c r="NX111" s="29"/>
      <c r="NY111" s="29"/>
      <c r="NZ111" s="29"/>
      <c r="OA111" s="29"/>
      <c r="OB111" s="29"/>
      <c r="OC111" s="29"/>
      <c r="OD111" s="29"/>
      <c r="OE111" s="29"/>
    </row>
    <row r="112" spans="1:395" s="8" customFormat="1" ht="80" customHeight="1" x14ac:dyDescent="0.2">
      <c r="A112" s="7"/>
      <c r="B112" s="9" t="s">
        <v>172</v>
      </c>
      <c r="C112" s="55"/>
      <c r="D112" s="9"/>
      <c r="T112" s="239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/>
      <c r="DI112" s="31"/>
      <c r="DJ112" s="31"/>
      <c r="DK112" s="31"/>
      <c r="DL112" s="31"/>
      <c r="DM112" s="31"/>
      <c r="DN112" s="31"/>
      <c r="DO112" s="31"/>
      <c r="DP112" s="31"/>
      <c r="DQ112" s="31"/>
      <c r="DR112" s="31"/>
      <c r="DS112" s="31"/>
      <c r="DT112" s="31"/>
      <c r="DU112" s="31"/>
      <c r="DV112" s="31"/>
      <c r="DW112" s="31"/>
      <c r="DX112" s="31"/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/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  <c r="EY112" s="31"/>
      <c r="EZ112" s="31"/>
      <c r="FA112" s="31"/>
      <c r="FB112" s="31"/>
      <c r="FC112" s="31"/>
      <c r="FD112" s="31"/>
      <c r="FE112" s="31"/>
      <c r="FF112" s="31"/>
      <c r="FG112" s="31"/>
      <c r="FH112" s="31"/>
      <c r="FI112" s="31"/>
      <c r="FJ112" s="31"/>
      <c r="FK112" s="31"/>
      <c r="FL112" s="31"/>
      <c r="FM112" s="31"/>
      <c r="FN112" s="31"/>
      <c r="FO112" s="31"/>
      <c r="FP112" s="31"/>
      <c r="FQ112" s="31"/>
      <c r="FR112" s="31"/>
      <c r="FS112" s="31"/>
      <c r="FT112" s="31"/>
      <c r="FU112" s="31"/>
      <c r="FV112" s="31"/>
      <c r="FW112" s="31"/>
      <c r="FX112" s="31"/>
      <c r="FY112" s="31"/>
      <c r="FZ112" s="31"/>
      <c r="GA112" s="31"/>
      <c r="GB112" s="31"/>
      <c r="GC112" s="31"/>
      <c r="GD112" s="31"/>
      <c r="GE112" s="31"/>
      <c r="GF112" s="31"/>
      <c r="GG112" s="31"/>
      <c r="GH112" s="31"/>
      <c r="GI112" s="31"/>
      <c r="GJ112" s="31"/>
      <c r="GK112" s="31"/>
      <c r="GL112" s="31"/>
      <c r="GM112" s="31"/>
      <c r="GN112" s="31"/>
      <c r="GO112" s="31"/>
      <c r="GP112" s="31"/>
      <c r="GQ112" s="31"/>
      <c r="GR112" s="31"/>
      <c r="GS112" s="31"/>
      <c r="GT112" s="31"/>
      <c r="GU112" s="31"/>
      <c r="GV112" s="31"/>
      <c r="GW112" s="31"/>
      <c r="GX112" s="31"/>
      <c r="GY112" s="31"/>
      <c r="GZ112" s="31"/>
      <c r="HA112" s="31"/>
      <c r="HB112" s="31"/>
      <c r="HC112" s="31"/>
      <c r="HD112" s="31"/>
      <c r="HE112" s="31"/>
      <c r="HF112" s="31"/>
      <c r="HG112" s="31"/>
      <c r="HH112" s="31"/>
      <c r="HI112" s="31"/>
      <c r="HJ112" s="31"/>
      <c r="HK112" s="31"/>
      <c r="HL112" s="31"/>
      <c r="HM112" s="31"/>
      <c r="HN112" s="31"/>
      <c r="HO112" s="31"/>
      <c r="HP112" s="31"/>
      <c r="HQ112" s="31"/>
      <c r="HR112" s="31"/>
      <c r="HS112" s="31"/>
      <c r="HT112" s="31"/>
      <c r="HU112" s="31"/>
      <c r="HV112" s="31"/>
      <c r="HW112" s="31"/>
      <c r="HX112" s="31"/>
      <c r="HY112" s="31"/>
      <c r="HZ112" s="31"/>
      <c r="IA112" s="31"/>
      <c r="IB112" s="31"/>
      <c r="IC112" s="31"/>
      <c r="ID112" s="31"/>
      <c r="IE112" s="31"/>
      <c r="IF112" s="31"/>
      <c r="IG112" s="31"/>
      <c r="IH112" s="31"/>
      <c r="II112" s="31"/>
      <c r="IJ112" s="31"/>
      <c r="IK112" s="31"/>
      <c r="IL112" s="31"/>
      <c r="IM112" s="31"/>
      <c r="IN112" s="31"/>
      <c r="IO112" s="31"/>
      <c r="IP112" s="31"/>
      <c r="IQ112" s="31"/>
      <c r="IR112" s="31"/>
      <c r="IS112" s="31"/>
      <c r="IT112" s="31"/>
      <c r="IU112" s="31"/>
      <c r="IV112" s="31"/>
      <c r="IW112" s="31"/>
      <c r="IX112" s="31"/>
      <c r="IY112" s="31"/>
      <c r="IZ112" s="31"/>
      <c r="JA112" s="31"/>
      <c r="JB112" s="31"/>
      <c r="JC112" s="31"/>
      <c r="JD112" s="31"/>
      <c r="JE112" s="31"/>
      <c r="JF112" s="31"/>
      <c r="JG112" s="31"/>
      <c r="JH112" s="31"/>
      <c r="JI112" s="31"/>
      <c r="JJ112" s="31"/>
      <c r="JK112" s="31"/>
      <c r="JL112" s="31"/>
      <c r="JM112" s="31"/>
      <c r="JN112" s="31"/>
      <c r="JO112" s="31"/>
      <c r="JP112" s="31"/>
      <c r="JQ112" s="31"/>
      <c r="JR112" s="31"/>
      <c r="JS112" s="31"/>
      <c r="JT112" s="31"/>
      <c r="JU112" s="31"/>
      <c r="JV112" s="31"/>
      <c r="JW112" s="31"/>
      <c r="JX112" s="31"/>
      <c r="JY112" s="31"/>
      <c r="JZ112" s="31"/>
      <c r="KA112" s="31"/>
      <c r="KB112" s="31"/>
      <c r="KC112" s="31"/>
      <c r="KD112" s="31"/>
      <c r="KE112" s="31"/>
      <c r="KF112" s="31"/>
      <c r="KG112" s="31"/>
      <c r="KH112" s="31"/>
      <c r="KI112" s="31"/>
      <c r="KJ112" s="31"/>
      <c r="KK112" s="31"/>
      <c r="KL112" s="31"/>
      <c r="KM112" s="31"/>
      <c r="KN112" s="31"/>
      <c r="KO112" s="31"/>
      <c r="KP112" s="31"/>
      <c r="KQ112" s="31"/>
      <c r="KR112" s="31"/>
      <c r="KS112" s="31"/>
      <c r="KT112" s="31"/>
      <c r="KU112" s="31"/>
      <c r="KV112" s="31"/>
      <c r="KW112" s="31"/>
      <c r="KX112" s="31"/>
      <c r="KY112" s="31"/>
      <c r="KZ112" s="31"/>
      <c r="LA112" s="31"/>
      <c r="LB112" s="31"/>
      <c r="LC112" s="31"/>
      <c r="LD112" s="31"/>
      <c r="LE112" s="31"/>
      <c r="LF112" s="31"/>
      <c r="LG112" s="31"/>
      <c r="LH112" s="31"/>
      <c r="LI112" s="31"/>
      <c r="LJ112" s="31"/>
      <c r="LK112" s="31"/>
      <c r="LL112" s="31"/>
      <c r="LM112" s="31"/>
      <c r="LN112" s="31"/>
      <c r="LO112" s="31"/>
      <c r="LP112" s="31"/>
      <c r="LQ112" s="31"/>
      <c r="LR112" s="31"/>
      <c r="LS112" s="31"/>
      <c r="LT112" s="31"/>
      <c r="LU112" s="31"/>
      <c r="LV112" s="31"/>
      <c r="LW112" s="31"/>
      <c r="LX112" s="31"/>
      <c r="LY112" s="31"/>
      <c r="LZ112" s="31"/>
      <c r="MA112" s="31"/>
      <c r="MB112" s="31"/>
      <c r="MC112" s="31"/>
      <c r="MD112" s="31"/>
      <c r="ME112" s="31"/>
      <c r="MF112" s="31"/>
      <c r="MG112" s="31"/>
      <c r="MH112" s="31"/>
      <c r="MI112" s="31"/>
      <c r="MJ112" s="31"/>
      <c r="MK112" s="31"/>
      <c r="ML112" s="31"/>
      <c r="MM112" s="31"/>
      <c r="MN112" s="31"/>
      <c r="MO112" s="31"/>
      <c r="MP112" s="31"/>
      <c r="MQ112" s="31"/>
      <c r="MR112" s="31"/>
      <c r="MS112" s="31"/>
      <c r="MT112" s="31"/>
      <c r="MU112" s="31"/>
      <c r="MV112" s="31"/>
      <c r="MW112" s="31"/>
      <c r="MX112" s="31"/>
      <c r="MY112" s="31"/>
      <c r="MZ112" s="31"/>
      <c r="NA112" s="31"/>
      <c r="NB112" s="31"/>
      <c r="NC112" s="31"/>
      <c r="ND112" s="31"/>
      <c r="NE112" s="31"/>
      <c r="NF112" s="31"/>
      <c r="NG112" s="31"/>
      <c r="NH112" s="31"/>
      <c r="NI112" s="31"/>
      <c r="NJ112" s="31"/>
      <c r="NK112" s="31"/>
      <c r="NL112" s="31"/>
      <c r="NM112" s="31"/>
      <c r="NN112" s="31"/>
      <c r="NO112" s="31"/>
      <c r="NP112" s="31"/>
      <c r="NQ112" s="31"/>
      <c r="NR112" s="31"/>
      <c r="NS112" s="31"/>
      <c r="NT112" s="31"/>
      <c r="NU112" s="31"/>
      <c r="NV112" s="31"/>
      <c r="NW112" s="31"/>
      <c r="NX112" s="31"/>
      <c r="NY112" s="31"/>
      <c r="NZ112" s="31"/>
      <c r="OA112" s="31"/>
      <c r="OB112" s="31"/>
      <c r="OC112" s="31"/>
      <c r="OD112" s="31"/>
      <c r="OE112" s="31"/>
    </row>
    <row r="113" spans="1:395" s="16" customFormat="1" ht="10" customHeight="1" outlineLevel="1" x14ac:dyDescent="0.25">
      <c r="B113" s="532"/>
      <c r="C113" s="66"/>
      <c r="D113" s="38"/>
      <c r="E113" s="38"/>
      <c r="F113" s="38"/>
      <c r="G113" s="38"/>
      <c r="H113" s="38"/>
      <c r="I113" s="38"/>
      <c r="J113" s="38"/>
      <c r="K113" s="38"/>
      <c r="L113" s="38"/>
      <c r="M113" s="2"/>
      <c r="N113" s="38"/>
      <c r="O113" s="38"/>
      <c r="P113" s="38"/>
      <c r="Q113" s="38"/>
      <c r="R113" s="38"/>
      <c r="S113" s="38"/>
      <c r="T113" s="242"/>
      <c r="U113" s="38"/>
      <c r="V113" s="38"/>
      <c r="W113" s="38"/>
      <c r="X113" s="38"/>
      <c r="Y113" s="38"/>
      <c r="Z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  <c r="KO113" s="11"/>
      <c r="KP113" s="11"/>
      <c r="KQ113" s="11"/>
      <c r="KR113" s="11"/>
      <c r="KS113" s="11"/>
      <c r="KT113" s="11"/>
      <c r="KU113" s="11"/>
      <c r="KV113" s="11"/>
      <c r="KW113" s="11"/>
      <c r="KX113" s="11"/>
      <c r="KY113" s="11"/>
      <c r="KZ113" s="11"/>
      <c r="LA113" s="11"/>
      <c r="LB113" s="11"/>
      <c r="LC113" s="11"/>
      <c r="LD113" s="11"/>
      <c r="LE113" s="11"/>
      <c r="LF113" s="11"/>
      <c r="LG113" s="11"/>
      <c r="LH113" s="11"/>
      <c r="LI113" s="11"/>
      <c r="LJ113" s="11"/>
      <c r="LK113" s="11"/>
      <c r="LL113" s="11"/>
      <c r="LM113" s="11"/>
      <c r="LN113" s="11"/>
      <c r="LO113" s="11"/>
      <c r="LP113" s="11"/>
      <c r="LQ113" s="11"/>
      <c r="LR113" s="11"/>
      <c r="LS113" s="11"/>
      <c r="LT113" s="11"/>
      <c r="LU113" s="11"/>
      <c r="LV113" s="11"/>
      <c r="LW113" s="11"/>
      <c r="LX113" s="11"/>
      <c r="LY113" s="11"/>
      <c r="LZ113" s="11"/>
      <c r="MA113" s="11"/>
      <c r="MB113" s="11"/>
      <c r="MC113" s="11"/>
      <c r="MD113" s="11"/>
      <c r="ME113" s="11"/>
      <c r="MF113" s="11"/>
      <c r="MG113" s="11"/>
      <c r="MH113" s="11"/>
      <c r="MI113" s="11"/>
      <c r="MJ113" s="11"/>
      <c r="MK113" s="11"/>
      <c r="ML113" s="11"/>
      <c r="MM113" s="11"/>
      <c r="MN113" s="11"/>
      <c r="MO113" s="11"/>
      <c r="MP113" s="11"/>
      <c r="MQ113" s="11"/>
      <c r="MR113" s="11"/>
      <c r="MS113" s="11"/>
      <c r="MT113" s="11"/>
      <c r="MU113" s="11"/>
      <c r="MV113" s="11"/>
      <c r="MW113" s="11"/>
      <c r="MX113" s="11"/>
      <c r="MY113" s="11"/>
      <c r="MZ113" s="11"/>
      <c r="NA113" s="11"/>
      <c r="NB113" s="11"/>
      <c r="NC113" s="11"/>
      <c r="ND113" s="11"/>
      <c r="NE113" s="11"/>
      <c r="NF113" s="11"/>
      <c r="NG113" s="11"/>
      <c r="NH113" s="11"/>
      <c r="NI113" s="11"/>
      <c r="NJ113" s="11"/>
      <c r="NK113" s="11"/>
      <c r="NL113" s="11"/>
      <c r="NM113" s="11"/>
      <c r="NN113" s="11"/>
      <c r="NO113" s="11"/>
      <c r="NP113" s="11"/>
      <c r="NQ113" s="11"/>
      <c r="NR113" s="11"/>
      <c r="NS113" s="11"/>
      <c r="NT113" s="11"/>
      <c r="NU113" s="11"/>
      <c r="NV113" s="11"/>
      <c r="NW113" s="11"/>
      <c r="NX113" s="11"/>
      <c r="NY113" s="11"/>
      <c r="NZ113" s="11"/>
      <c r="OA113" s="11"/>
      <c r="OB113" s="11"/>
      <c r="OC113" s="11"/>
      <c r="OD113" s="11"/>
      <c r="OE113" s="11"/>
    </row>
    <row r="114" spans="1:395" s="105" customFormat="1" ht="34" customHeight="1" outlineLevel="1" x14ac:dyDescent="0.3">
      <c r="A114" s="32"/>
      <c r="B114" s="493" t="s">
        <v>22</v>
      </c>
      <c r="C114" s="494"/>
      <c r="D114" s="495"/>
      <c r="E114" s="102"/>
      <c r="F114" s="102"/>
      <c r="G114" s="102"/>
      <c r="H114" s="102"/>
      <c r="I114" s="102"/>
      <c r="J114" s="102"/>
      <c r="K114" s="102"/>
      <c r="L114" s="103"/>
      <c r="M114" s="430"/>
      <c r="N114" s="79" t="s">
        <v>619</v>
      </c>
      <c r="O114" s="79" t="s">
        <v>638</v>
      </c>
      <c r="P114" s="79" t="s">
        <v>628</v>
      </c>
      <c r="Q114" s="113" t="s">
        <v>13</v>
      </c>
      <c r="R114" s="426" t="s">
        <v>629</v>
      </c>
      <c r="S114" s="431"/>
      <c r="T114" s="427" t="s">
        <v>685</v>
      </c>
      <c r="U114" s="85" t="s">
        <v>631</v>
      </c>
      <c r="V114" s="86" t="s">
        <v>635</v>
      </c>
      <c r="W114" s="86" t="s">
        <v>636</v>
      </c>
      <c r="X114" s="86" t="s">
        <v>632</v>
      </c>
      <c r="Y114" s="211" t="s">
        <v>633</v>
      </c>
      <c r="Z114" s="86" t="s">
        <v>634</v>
      </c>
      <c r="AA114" s="209" t="s">
        <v>657</v>
      </c>
      <c r="AB114" s="635"/>
      <c r="AC114" s="101"/>
      <c r="AD114" s="102"/>
      <c r="AE114" s="102"/>
      <c r="AF114" s="102"/>
      <c r="AG114" s="103"/>
      <c r="AH114" s="431"/>
      <c r="AI114" s="259" t="s">
        <v>669</v>
      </c>
      <c r="AJ114" s="260" t="s">
        <v>666</v>
      </c>
      <c r="AK114" s="260" t="s">
        <v>667</v>
      </c>
      <c r="AL114" s="260" t="s">
        <v>664</v>
      </c>
      <c r="AM114" s="260" t="s">
        <v>668</v>
      </c>
      <c r="AN114" s="261" t="s">
        <v>665</v>
      </c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  <c r="FF114" s="28"/>
      <c r="FG114" s="28"/>
      <c r="FH114" s="28"/>
      <c r="FI114" s="28"/>
      <c r="FJ114" s="28"/>
      <c r="FK114" s="28"/>
      <c r="FL114" s="28"/>
      <c r="FM114" s="28"/>
      <c r="FN114" s="28"/>
      <c r="FO114" s="28"/>
      <c r="FP114" s="28"/>
      <c r="FQ114" s="28"/>
      <c r="FR114" s="28"/>
      <c r="FS114" s="28"/>
      <c r="FT114" s="28"/>
      <c r="FU114" s="28"/>
      <c r="FV114" s="28"/>
      <c r="FW114" s="28"/>
      <c r="FX114" s="28"/>
      <c r="FY114" s="28"/>
      <c r="FZ114" s="28"/>
      <c r="GA114" s="28"/>
      <c r="GB114" s="28"/>
      <c r="GC114" s="28"/>
      <c r="GD114" s="28"/>
      <c r="GE114" s="28"/>
      <c r="GF114" s="28"/>
      <c r="GG114" s="28"/>
      <c r="GH114" s="28"/>
      <c r="GI114" s="28"/>
      <c r="GJ114" s="28"/>
      <c r="GK114" s="28"/>
      <c r="GL114" s="28"/>
      <c r="GM114" s="28"/>
      <c r="GN114" s="28"/>
      <c r="GO114" s="28"/>
      <c r="GP114" s="28"/>
      <c r="GQ114" s="28"/>
      <c r="GR114" s="28"/>
      <c r="GS114" s="28"/>
      <c r="GT114" s="28"/>
      <c r="GU114" s="28"/>
      <c r="GV114" s="28"/>
      <c r="GW114" s="28"/>
      <c r="GX114" s="28"/>
      <c r="GY114" s="28"/>
      <c r="GZ114" s="28"/>
      <c r="HA114" s="28"/>
      <c r="HB114" s="28"/>
      <c r="HC114" s="28"/>
      <c r="HD114" s="28"/>
      <c r="HE114" s="28"/>
      <c r="HF114" s="28"/>
      <c r="HG114" s="28"/>
      <c r="HH114" s="28"/>
      <c r="HI114" s="28"/>
      <c r="HJ114" s="28"/>
      <c r="HK114" s="28"/>
      <c r="HL114" s="28"/>
      <c r="HM114" s="28"/>
      <c r="HN114" s="28"/>
      <c r="HO114" s="28"/>
      <c r="HP114" s="28"/>
      <c r="HQ114" s="28"/>
      <c r="HR114" s="28"/>
      <c r="HS114" s="28"/>
      <c r="HT114" s="28"/>
      <c r="HU114" s="28"/>
      <c r="HV114" s="28"/>
      <c r="HW114" s="28"/>
      <c r="HX114" s="28"/>
      <c r="HY114" s="28"/>
      <c r="HZ114" s="28"/>
      <c r="IA114" s="28"/>
      <c r="IB114" s="28"/>
      <c r="IC114" s="28"/>
      <c r="ID114" s="28"/>
      <c r="IE114" s="28"/>
      <c r="IF114" s="28"/>
      <c r="IG114" s="28"/>
      <c r="IH114" s="28"/>
      <c r="II114" s="28"/>
      <c r="IJ114" s="28"/>
      <c r="IK114" s="28"/>
      <c r="IL114" s="28"/>
      <c r="IM114" s="28"/>
      <c r="IN114" s="28"/>
      <c r="IO114" s="28"/>
      <c r="IP114" s="28"/>
      <c r="IQ114" s="28"/>
      <c r="IR114" s="28"/>
      <c r="IS114" s="28"/>
      <c r="IT114" s="28"/>
      <c r="IU114" s="28"/>
      <c r="IV114" s="28"/>
      <c r="IW114" s="28"/>
      <c r="IX114" s="28"/>
      <c r="IY114" s="28"/>
      <c r="IZ114" s="28"/>
      <c r="JA114" s="28"/>
      <c r="JB114" s="28"/>
      <c r="JC114" s="28"/>
      <c r="JD114" s="28"/>
      <c r="JE114" s="28"/>
      <c r="JF114" s="28"/>
      <c r="JG114" s="28"/>
      <c r="JH114" s="28"/>
      <c r="JI114" s="28"/>
      <c r="JJ114" s="28"/>
      <c r="JK114" s="28"/>
      <c r="JL114" s="28"/>
      <c r="JM114" s="28"/>
      <c r="JN114" s="28"/>
      <c r="JO114" s="28"/>
      <c r="JP114" s="28"/>
      <c r="JQ114" s="28"/>
      <c r="JR114" s="28"/>
      <c r="JS114" s="28"/>
      <c r="JT114" s="28"/>
      <c r="JU114" s="28"/>
      <c r="JV114" s="28"/>
      <c r="JW114" s="28"/>
      <c r="JX114" s="28"/>
      <c r="JY114" s="28"/>
      <c r="JZ114" s="28"/>
      <c r="KA114" s="28"/>
      <c r="KB114" s="28"/>
      <c r="KC114" s="28"/>
      <c r="KD114" s="28"/>
      <c r="KE114" s="28"/>
      <c r="KF114" s="28"/>
      <c r="KG114" s="28"/>
      <c r="KH114" s="28"/>
      <c r="KI114" s="28"/>
      <c r="KJ114" s="28"/>
      <c r="KK114" s="28"/>
      <c r="KL114" s="28"/>
      <c r="KM114" s="28"/>
      <c r="KN114" s="28"/>
      <c r="KO114" s="28"/>
      <c r="KP114" s="28"/>
      <c r="KQ114" s="28"/>
      <c r="KR114" s="28"/>
      <c r="KS114" s="28"/>
      <c r="KT114" s="28"/>
      <c r="KU114" s="28"/>
      <c r="KV114" s="28"/>
      <c r="KW114" s="28"/>
      <c r="KX114" s="28"/>
      <c r="KY114" s="28"/>
      <c r="KZ114" s="28"/>
      <c r="LA114" s="28"/>
      <c r="LB114" s="28"/>
      <c r="LC114" s="28"/>
      <c r="LD114" s="28"/>
      <c r="LE114" s="28"/>
      <c r="LF114" s="28"/>
      <c r="LG114" s="28"/>
      <c r="LH114" s="28"/>
      <c r="LI114" s="28"/>
      <c r="LJ114" s="28"/>
      <c r="LK114" s="28"/>
      <c r="LL114" s="28"/>
      <c r="LM114" s="28"/>
      <c r="LN114" s="28"/>
      <c r="LO114" s="28"/>
      <c r="LP114" s="28"/>
      <c r="LQ114" s="28"/>
      <c r="LR114" s="28"/>
      <c r="LS114" s="28"/>
      <c r="LT114" s="28"/>
      <c r="LU114" s="28"/>
      <c r="LV114" s="28"/>
      <c r="LW114" s="28"/>
      <c r="LX114" s="28"/>
      <c r="LY114" s="28"/>
      <c r="LZ114" s="28"/>
      <c r="MA114" s="28"/>
      <c r="MB114" s="28"/>
      <c r="MC114" s="28"/>
      <c r="MD114" s="28"/>
      <c r="ME114" s="28"/>
      <c r="MF114" s="28"/>
      <c r="MG114" s="28"/>
      <c r="MH114" s="28"/>
      <c r="MI114" s="28"/>
      <c r="MJ114" s="28"/>
      <c r="MK114" s="28"/>
      <c r="ML114" s="28"/>
      <c r="MM114" s="28"/>
      <c r="MN114" s="28"/>
      <c r="MO114" s="28"/>
      <c r="MP114" s="28"/>
      <c r="MQ114" s="28"/>
      <c r="MR114" s="28"/>
      <c r="MS114" s="28"/>
      <c r="MT114" s="28"/>
      <c r="MU114" s="28"/>
      <c r="MV114" s="28"/>
      <c r="MW114" s="28"/>
      <c r="MX114" s="28"/>
      <c r="MY114" s="28"/>
      <c r="MZ114" s="28"/>
      <c r="NA114" s="28"/>
      <c r="NB114" s="28"/>
      <c r="NC114" s="28"/>
      <c r="ND114" s="28"/>
      <c r="NE114" s="28"/>
      <c r="NF114" s="28"/>
      <c r="NG114" s="28"/>
      <c r="NH114" s="28"/>
      <c r="NI114" s="28"/>
      <c r="NJ114" s="28"/>
      <c r="NK114" s="28"/>
      <c r="NL114" s="28"/>
      <c r="NM114" s="28"/>
      <c r="NN114" s="28"/>
      <c r="NO114" s="28"/>
      <c r="NP114" s="28"/>
      <c r="NQ114" s="28"/>
      <c r="NR114" s="28"/>
      <c r="NS114" s="28"/>
      <c r="NT114" s="28"/>
      <c r="NU114" s="28"/>
      <c r="NV114" s="28"/>
      <c r="NW114" s="28"/>
      <c r="NX114" s="28"/>
      <c r="NY114" s="28"/>
      <c r="NZ114" s="28"/>
      <c r="OA114" s="28"/>
      <c r="OB114" s="28"/>
      <c r="OC114" s="28"/>
      <c r="OD114" s="28"/>
      <c r="OE114" s="28"/>
    </row>
    <row r="115" spans="1:395" s="11" customFormat="1" ht="25" customHeight="1" outlineLevel="2" x14ac:dyDescent="0.25">
      <c r="B115" s="497" t="s">
        <v>526</v>
      </c>
      <c r="C115" s="57">
        <v>1</v>
      </c>
      <c r="D115" s="14"/>
      <c r="E115" s="14" t="s">
        <v>173</v>
      </c>
      <c r="F115" s="14" t="s">
        <v>174</v>
      </c>
      <c r="G115" s="14" t="s">
        <v>175</v>
      </c>
      <c r="H115" s="14" t="s">
        <v>176</v>
      </c>
      <c r="I115" s="14" t="s">
        <v>527</v>
      </c>
      <c r="J115" s="14" t="s">
        <v>528</v>
      </c>
      <c r="K115" s="14"/>
      <c r="L115" s="81"/>
      <c r="M115" s="430"/>
      <c r="N115" s="249">
        <v>5</v>
      </c>
      <c r="O115" s="354">
        <v>14</v>
      </c>
      <c r="P115" s="366">
        <v>415</v>
      </c>
      <c r="Q115" s="362">
        <v>5</v>
      </c>
      <c r="R115" s="366">
        <f>900/52</f>
        <v>17.307692307692307</v>
      </c>
      <c r="S115" s="430"/>
      <c r="T115" s="450">
        <f>3000*12*9</f>
        <v>324000</v>
      </c>
      <c r="U115" s="99">
        <v>0.33329999999999999</v>
      </c>
      <c r="V115" s="100">
        <v>0</v>
      </c>
      <c r="W115" s="100">
        <v>0.33329999999999999</v>
      </c>
      <c r="X115" s="100">
        <v>0.33329999999999999</v>
      </c>
      <c r="Y115" s="100">
        <v>0</v>
      </c>
      <c r="Z115" s="100">
        <v>0</v>
      </c>
      <c r="AA115" s="210">
        <f t="shared" ref="AA115:AA120" si="14">U115+V115+W115+X115+Y115+Z115</f>
        <v>0.99990000000000001</v>
      </c>
      <c r="AB115" s="658">
        <f>T115*0.33</f>
        <v>106920</v>
      </c>
      <c r="AC115" s="80"/>
      <c r="AD115" s="14"/>
      <c r="AE115" s="14"/>
      <c r="AF115" s="14"/>
      <c r="AG115" s="81"/>
      <c r="AH115" s="430"/>
      <c r="AI115" s="262" t="s">
        <v>671</v>
      </c>
      <c r="AJ115" s="263" t="s">
        <v>671</v>
      </c>
      <c r="AK115" s="263" t="s">
        <v>671</v>
      </c>
      <c r="AL115" s="263" t="s">
        <v>671</v>
      </c>
      <c r="AM115" s="263" t="s">
        <v>671</v>
      </c>
      <c r="AN115" s="337"/>
    </row>
    <row r="116" spans="1:395" s="694" customFormat="1" ht="25" customHeight="1" outlineLevel="2" x14ac:dyDescent="0.25">
      <c r="B116" s="703" t="s">
        <v>177</v>
      </c>
      <c r="C116" s="740" t="s">
        <v>755</v>
      </c>
      <c r="D116" s="16"/>
      <c r="E116" s="16" t="s">
        <v>178</v>
      </c>
      <c r="F116" s="16" t="s">
        <v>179</v>
      </c>
      <c r="G116" s="16" t="s">
        <v>180</v>
      </c>
      <c r="H116" s="16" t="s">
        <v>181</v>
      </c>
      <c r="I116" s="16" t="s">
        <v>182</v>
      </c>
      <c r="J116" s="16"/>
      <c r="K116" s="16"/>
      <c r="L116" s="705"/>
      <c r="M116" s="430"/>
      <c r="N116" s="762"/>
      <c r="O116" s="763"/>
      <c r="P116" s="744"/>
      <c r="Q116" s="754"/>
      <c r="R116" s="744"/>
      <c r="S116" s="430"/>
      <c r="T116" s="755"/>
      <c r="U116" s="756"/>
      <c r="V116" s="757"/>
      <c r="W116" s="757"/>
      <c r="X116" s="757"/>
      <c r="Y116" s="757"/>
      <c r="Z116" s="757"/>
      <c r="AA116" s="758">
        <f t="shared" si="14"/>
        <v>0</v>
      </c>
      <c r="AB116" s="759">
        <f t="shared" ref="AB116:AB120" si="15">T116*0.33</f>
        <v>0</v>
      </c>
      <c r="AC116" s="703"/>
      <c r="AD116" s="16"/>
      <c r="AE116" s="16"/>
      <c r="AF116" s="16"/>
      <c r="AG116" s="705"/>
      <c r="AH116" s="430"/>
      <c r="AI116" s="751"/>
      <c r="AJ116" s="760"/>
      <c r="AK116" s="760"/>
      <c r="AL116" s="760"/>
      <c r="AM116" s="760"/>
      <c r="AN116" s="761"/>
      <c r="AO116" s="11"/>
      <c r="AP116" s="11"/>
      <c r="AQ116" s="11"/>
      <c r="AR116" s="11"/>
      <c r="AS116" s="11"/>
      <c r="AT116" s="11"/>
      <c r="AU116" s="11"/>
    </row>
    <row r="117" spans="1:395" s="11" customFormat="1" ht="25" customHeight="1" outlineLevel="2" x14ac:dyDescent="0.25">
      <c r="B117" s="497" t="s">
        <v>183</v>
      </c>
      <c r="C117" s="57"/>
      <c r="D117" s="14"/>
      <c r="E117" s="14" t="s">
        <v>184</v>
      </c>
      <c r="F117" s="14" t="s">
        <v>174</v>
      </c>
      <c r="G117" s="14" t="s">
        <v>185</v>
      </c>
      <c r="H117" s="14" t="s">
        <v>186</v>
      </c>
      <c r="I117" s="14" t="s">
        <v>187</v>
      </c>
      <c r="J117" s="14" t="s">
        <v>750</v>
      </c>
      <c r="K117" s="14"/>
      <c r="L117" s="81" t="s">
        <v>756</v>
      </c>
      <c r="M117" s="430"/>
      <c r="N117" s="249"/>
      <c r="O117" s="354"/>
      <c r="P117" s="366"/>
      <c r="Q117" s="362"/>
      <c r="R117" s="366"/>
      <c r="S117" s="430"/>
      <c r="T117" s="450">
        <v>0</v>
      </c>
      <c r="U117" s="99"/>
      <c r="V117" s="100"/>
      <c r="W117" s="100"/>
      <c r="X117" s="100"/>
      <c r="Y117" s="100"/>
      <c r="Z117" s="100"/>
      <c r="AA117" s="210">
        <f t="shared" si="14"/>
        <v>0</v>
      </c>
      <c r="AB117" s="658">
        <f t="shared" si="15"/>
        <v>0</v>
      </c>
      <c r="AC117" s="80"/>
      <c r="AD117" s="14"/>
      <c r="AE117" s="14"/>
      <c r="AF117" s="14"/>
      <c r="AG117" s="81"/>
      <c r="AH117" s="430"/>
      <c r="AI117" s="262"/>
      <c r="AJ117" s="263"/>
      <c r="AK117" s="263"/>
      <c r="AL117" s="263"/>
      <c r="AM117" s="263"/>
      <c r="AN117" s="264"/>
    </row>
    <row r="118" spans="1:395" s="694" customFormat="1" ht="25" customHeight="1" outlineLevel="2" x14ac:dyDescent="0.25">
      <c r="B118" s="703" t="s">
        <v>183</v>
      </c>
      <c r="C118" s="740" t="s">
        <v>749</v>
      </c>
      <c r="D118" s="16"/>
      <c r="E118" s="16" t="s">
        <v>188</v>
      </c>
      <c r="F118" s="16" t="s">
        <v>179</v>
      </c>
      <c r="G118" s="16" t="s">
        <v>180</v>
      </c>
      <c r="H118" s="16" t="s">
        <v>181</v>
      </c>
      <c r="I118" s="16" t="s">
        <v>189</v>
      </c>
      <c r="J118" s="16"/>
      <c r="K118" s="16"/>
      <c r="L118" s="705"/>
      <c r="M118" s="430"/>
      <c r="N118" s="753"/>
      <c r="O118" s="743"/>
      <c r="P118" s="744"/>
      <c r="Q118" s="754"/>
      <c r="R118" s="744"/>
      <c r="S118" s="430"/>
      <c r="T118" s="755"/>
      <c r="U118" s="756"/>
      <c r="V118" s="757"/>
      <c r="W118" s="757"/>
      <c r="X118" s="757"/>
      <c r="Y118" s="757"/>
      <c r="Z118" s="757"/>
      <c r="AA118" s="758">
        <f t="shared" si="14"/>
        <v>0</v>
      </c>
      <c r="AB118" s="759">
        <f t="shared" si="15"/>
        <v>0</v>
      </c>
      <c r="AC118" s="703"/>
      <c r="AD118" s="16"/>
      <c r="AE118" s="16"/>
      <c r="AF118" s="16"/>
      <c r="AG118" s="705"/>
      <c r="AH118" s="430"/>
      <c r="AI118" s="751"/>
      <c r="AJ118" s="760"/>
      <c r="AK118" s="760"/>
      <c r="AL118" s="760"/>
      <c r="AM118" s="760"/>
      <c r="AN118" s="761"/>
      <c r="AO118" s="11"/>
      <c r="AP118" s="11"/>
      <c r="AQ118" s="11"/>
      <c r="AR118" s="11"/>
      <c r="AS118" s="11"/>
      <c r="AT118" s="11"/>
      <c r="AU118" s="11"/>
    </row>
    <row r="119" spans="1:395" s="11" customFormat="1" ht="25" customHeight="1" outlineLevel="2" x14ac:dyDescent="0.25">
      <c r="B119" s="497" t="s">
        <v>183</v>
      </c>
      <c r="C119" s="57">
        <v>1</v>
      </c>
      <c r="D119" s="14"/>
      <c r="E119" s="14" t="s">
        <v>190</v>
      </c>
      <c r="F119" s="14" t="s">
        <v>191</v>
      </c>
      <c r="G119" s="14" t="s">
        <v>192</v>
      </c>
      <c r="H119" s="14" t="s">
        <v>193</v>
      </c>
      <c r="I119" s="14" t="s">
        <v>194</v>
      </c>
      <c r="J119" s="14" t="s">
        <v>752</v>
      </c>
      <c r="K119" s="14" t="s">
        <v>751</v>
      </c>
      <c r="L119" s="14" t="s">
        <v>194</v>
      </c>
      <c r="M119" s="430"/>
      <c r="N119" s="249"/>
      <c r="O119" s="354"/>
      <c r="P119" s="366"/>
      <c r="Q119" s="362"/>
      <c r="R119" s="366"/>
      <c r="S119" s="430"/>
      <c r="T119" s="450">
        <f>33.75*9*52</f>
        <v>15795</v>
      </c>
      <c r="U119" s="99"/>
      <c r="V119" s="100"/>
      <c r="W119" s="100"/>
      <c r="X119" s="100"/>
      <c r="Y119" s="100">
        <v>0.6</v>
      </c>
      <c r="Z119" s="100">
        <v>0.4</v>
      </c>
      <c r="AA119" s="210">
        <f t="shared" si="14"/>
        <v>1</v>
      </c>
      <c r="AB119" s="658">
        <f>U119*0.33</f>
        <v>0</v>
      </c>
      <c r="AC119" s="80" t="s">
        <v>757</v>
      </c>
      <c r="AD119" s="14"/>
      <c r="AE119" s="14"/>
      <c r="AF119" s="14"/>
      <c r="AG119" s="81"/>
      <c r="AH119" s="430"/>
      <c r="AI119" s="262"/>
      <c r="AJ119" s="263"/>
      <c r="AK119" s="263"/>
      <c r="AL119" s="263"/>
      <c r="AM119" s="263"/>
      <c r="AN119" s="264"/>
    </row>
    <row r="120" spans="1:395" s="11" customFormat="1" ht="25" customHeight="1" outlineLevel="2" x14ac:dyDescent="0.25">
      <c r="B120" s="695">
        <v>3</v>
      </c>
      <c r="C120" s="57"/>
      <c r="D120" s="14"/>
      <c r="E120" s="14"/>
      <c r="F120" s="14"/>
      <c r="G120" s="14"/>
      <c r="H120" s="14"/>
      <c r="I120" s="14"/>
      <c r="J120" s="14"/>
      <c r="K120" s="14"/>
      <c r="L120" s="81"/>
      <c r="M120" s="430"/>
      <c r="N120" s="249"/>
      <c r="O120" s="354"/>
      <c r="P120" s="366"/>
      <c r="Q120" s="362"/>
      <c r="R120" s="366"/>
      <c r="S120" s="430"/>
      <c r="T120" s="697"/>
      <c r="U120" s="99"/>
      <c r="V120" s="100"/>
      <c r="W120" s="100"/>
      <c r="X120" s="100"/>
      <c r="Y120" s="100"/>
      <c r="Z120" s="100"/>
      <c r="AA120" s="210">
        <f t="shared" si="14"/>
        <v>0</v>
      </c>
      <c r="AB120" s="658">
        <f t="shared" si="15"/>
        <v>0</v>
      </c>
      <c r="AC120" s="80"/>
      <c r="AD120" s="14"/>
      <c r="AE120" s="14"/>
      <c r="AF120" s="14"/>
      <c r="AG120" s="81"/>
      <c r="AH120" s="430"/>
      <c r="AI120" s="262"/>
      <c r="AJ120" s="263"/>
      <c r="AK120" s="263"/>
      <c r="AL120" s="263"/>
      <c r="AM120" s="263"/>
      <c r="AN120" s="264"/>
    </row>
    <row r="121" spans="1:395" s="16" customFormat="1" ht="10" customHeight="1" outlineLevel="1" x14ac:dyDescent="0.25">
      <c r="B121" s="2"/>
      <c r="C121" s="70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40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32"/>
      <c r="AJ121" s="32"/>
      <c r="AK121" s="32"/>
      <c r="AL121" s="32"/>
      <c r="AM121" s="32"/>
      <c r="AN121" s="32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  <c r="KO121" s="11"/>
      <c r="KP121" s="11"/>
      <c r="KQ121" s="11"/>
      <c r="KR121" s="11"/>
      <c r="KS121" s="11"/>
      <c r="KT121" s="11"/>
      <c r="KU121" s="11"/>
      <c r="KV121" s="11"/>
      <c r="KW121" s="11"/>
      <c r="KX121" s="11"/>
      <c r="KY121" s="11"/>
      <c r="KZ121" s="11"/>
      <c r="LA121" s="11"/>
      <c r="LB121" s="11"/>
      <c r="LC121" s="11"/>
      <c r="LD121" s="11"/>
      <c r="LE121" s="11"/>
      <c r="LF121" s="11"/>
      <c r="LG121" s="11"/>
      <c r="LH121" s="11"/>
      <c r="LI121" s="11"/>
      <c r="LJ121" s="11"/>
      <c r="LK121" s="11"/>
      <c r="LL121" s="11"/>
      <c r="LM121" s="11"/>
      <c r="LN121" s="11"/>
      <c r="LO121" s="11"/>
      <c r="LP121" s="11"/>
      <c r="LQ121" s="11"/>
      <c r="LR121" s="11"/>
      <c r="LS121" s="11"/>
      <c r="LT121" s="11"/>
      <c r="LU121" s="11"/>
      <c r="LV121" s="11"/>
      <c r="LW121" s="11"/>
      <c r="LX121" s="11"/>
      <c r="LY121" s="11"/>
      <c r="LZ121" s="11"/>
      <c r="MA121" s="11"/>
      <c r="MB121" s="11"/>
      <c r="MC121" s="11"/>
      <c r="MD121" s="11"/>
      <c r="ME121" s="11"/>
      <c r="MF121" s="11"/>
      <c r="MG121" s="11"/>
      <c r="MH121" s="11"/>
      <c r="MI121" s="11"/>
      <c r="MJ121" s="11"/>
      <c r="MK121" s="11"/>
      <c r="ML121" s="11"/>
      <c r="MM121" s="11"/>
      <c r="MN121" s="11"/>
      <c r="MO121" s="11"/>
      <c r="MP121" s="11"/>
      <c r="MQ121" s="11"/>
      <c r="MR121" s="11"/>
      <c r="MS121" s="11"/>
      <c r="MT121" s="11"/>
      <c r="MU121" s="11"/>
      <c r="MV121" s="11"/>
      <c r="MW121" s="11"/>
      <c r="MX121" s="11"/>
      <c r="MY121" s="11"/>
      <c r="MZ121" s="11"/>
      <c r="NA121" s="11"/>
      <c r="NB121" s="11"/>
      <c r="NC121" s="11"/>
      <c r="ND121" s="11"/>
      <c r="NE121" s="11"/>
      <c r="NF121" s="11"/>
      <c r="NG121" s="11"/>
      <c r="NH121" s="11"/>
      <c r="NI121" s="11"/>
      <c r="NJ121" s="11"/>
      <c r="NK121" s="11"/>
      <c r="NL121" s="11"/>
      <c r="NM121" s="11"/>
      <c r="NN121" s="11"/>
      <c r="NO121" s="11"/>
      <c r="NP121" s="11"/>
      <c r="NQ121" s="11"/>
      <c r="NR121" s="11"/>
      <c r="NS121" s="11"/>
      <c r="NT121" s="11"/>
      <c r="NU121" s="11"/>
      <c r="NV121" s="11"/>
      <c r="NW121" s="11"/>
      <c r="NX121" s="11"/>
      <c r="NY121" s="11"/>
      <c r="NZ121" s="11"/>
      <c r="OA121" s="11"/>
      <c r="OB121" s="11"/>
      <c r="OC121" s="11"/>
      <c r="OD121" s="11"/>
      <c r="OE121" s="11"/>
    </row>
    <row r="122" spans="1:395" s="4" customFormat="1" ht="34" customHeight="1" outlineLevel="1" x14ac:dyDescent="0.3">
      <c r="A122" s="2"/>
      <c r="B122" s="535" t="s">
        <v>70</v>
      </c>
      <c r="C122" s="489"/>
      <c r="D122" s="536"/>
      <c r="E122" s="180"/>
      <c r="F122" s="180"/>
      <c r="G122" s="180"/>
      <c r="H122" s="180"/>
      <c r="I122" s="180"/>
      <c r="J122" s="180"/>
      <c r="K122" s="180"/>
      <c r="L122" s="181"/>
      <c r="M122" s="431"/>
      <c r="N122" s="172" t="s">
        <v>619</v>
      </c>
      <c r="O122" s="96" t="s">
        <v>638</v>
      </c>
      <c r="P122" s="174" t="s">
        <v>628</v>
      </c>
      <c r="Q122" s="114" t="s">
        <v>13</v>
      </c>
      <c r="R122" s="174" t="s">
        <v>629</v>
      </c>
      <c r="S122" s="431"/>
      <c r="T122" s="173" t="s">
        <v>630</v>
      </c>
      <c r="U122" s="97" t="s">
        <v>631</v>
      </c>
      <c r="V122" s="98" t="s">
        <v>635</v>
      </c>
      <c r="W122" s="98" t="s">
        <v>636</v>
      </c>
      <c r="X122" s="217" t="s">
        <v>632</v>
      </c>
      <c r="Y122" s="208" t="s">
        <v>633</v>
      </c>
      <c r="Z122" s="98" t="s">
        <v>634</v>
      </c>
      <c r="AA122" s="213" t="s">
        <v>657</v>
      </c>
      <c r="AB122" s="653"/>
      <c r="AC122" s="179"/>
      <c r="AD122" s="180"/>
      <c r="AE122" s="180"/>
      <c r="AF122" s="180"/>
      <c r="AG122" s="181"/>
      <c r="AH122" s="431"/>
      <c r="AI122" s="275" t="s">
        <v>669</v>
      </c>
      <c r="AJ122" s="276" t="s">
        <v>666</v>
      </c>
      <c r="AK122" s="276" t="s">
        <v>667</v>
      </c>
      <c r="AL122" s="276" t="s">
        <v>664</v>
      </c>
      <c r="AM122" s="276" t="s">
        <v>668</v>
      </c>
      <c r="AN122" s="343" t="s">
        <v>665</v>
      </c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</row>
    <row r="123" spans="1:395" s="376" customFormat="1" ht="25" customHeight="1" outlineLevel="2" x14ac:dyDescent="0.25">
      <c r="B123" s="703" t="s">
        <v>640</v>
      </c>
      <c r="C123" s="740">
        <v>1</v>
      </c>
      <c r="D123" s="16"/>
      <c r="E123" s="16" t="s">
        <v>195</v>
      </c>
      <c r="F123" s="16" t="s">
        <v>174</v>
      </c>
      <c r="G123" s="16" t="s">
        <v>196</v>
      </c>
      <c r="H123" s="16" t="s">
        <v>197</v>
      </c>
      <c r="I123" s="16" t="s">
        <v>198</v>
      </c>
      <c r="J123" s="16"/>
      <c r="K123" s="16"/>
      <c r="L123" s="705"/>
      <c r="M123" s="431"/>
      <c r="N123" s="764"/>
      <c r="O123" s="765"/>
      <c r="P123" s="766"/>
      <c r="Q123" s="767"/>
      <c r="R123" s="766"/>
      <c r="S123" s="431"/>
      <c r="T123" s="709"/>
      <c r="U123" s="747"/>
      <c r="V123" s="748"/>
      <c r="W123" s="748"/>
      <c r="X123" s="748"/>
      <c r="Y123" s="748"/>
      <c r="Z123" s="748"/>
      <c r="AA123" s="749">
        <f t="shared" ref="AA123:AA130" si="16">U123+V123+W123+X123+Y123+Z123</f>
        <v>0</v>
      </c>
      <c r="AB123" s="768"/>
      <c r="AC123" s="703"/>
      <c r="AD123" s="16"/>
      <c r="AE123" s="16"/>
      <c r="AF123" s="16"/>
      <c r="AG123" s="705"/>
      <c r="AH123" s="431"/>
      <c r="AI123" s="751"/>
      <c r="AJ123" s="760"/>
      <c r="AK123" s="760"/>
      <c r="AL123" s="760"/>
      <c r="AM123" s="760"/>
      <c r="AN123" s="716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</row>
    <row r="124" spans="1:395" s="11" customFormat="1" ht="25" customHeight="1" outlineLevel="2" x14ac:dyDescent="0.25">
      <c r="B124" s="491" t="s">
        <v>199</v>
      </c>
      <c r="C124" s="68">
        <v>1</v>
      </c>
      <c r="D124" s="15"/>
      <c r="E124" s="15" t="s">
        <v>200</v>
      </c>
      <c r="F124" s="15" t="s">
        <v>174</v>
      </c>
      <c r="G124" s="15" t="s">
        <v>201</v>
      </c>
      <c r="H124" s="15" t="s">
        <v>202</v>
      </c>
      <c r="I124" s="15" t="s">
        <v>659</v>
      </c>
      <c r="J124" s="15" t="s">
        <v>660</v>
      </c>
      <c r="K124" s="15" t="s">
        <v>202</v>
      </c>
      <c r="L124" s="91" t="s">
        <v>661</v>
      </c>
      <c r="M124" s="431"/>
      <c r="N124" s="377">
        <v>7</v>
      </c>
      <c r="O124" s="379">
        <v>1</v>
      </c>
      <c r="P124" s="380">
        <v>80</v>
      </c>
      <c r="Q124" s="420">
        <v>0</v>
      </c>
      <c r="R124" s="449">
        <v>0</v>
      </c>
      <c r="S124" s="431"/>
      <c r="T124" s="438">
        <v>0</v>
      </c>
      <c r="U124" s="214">
        <v>1</v>
      </c>
      <c r="V124" s="215"/>
      <c r="W124" s="215"/>
      <c r="X124" s="215"/>
      <c r="Y124" s="215"/>
      <c r="Z124" s="215"/>
      <c r="AA124" s="216">
        <f t="shared" si="16"/>
        <v>1</v>
      </c>
      <c r="AB124" s="661"/>
      <c r="AC124" s="90"/>
      <c r="AD124" s="15"/>
      <c r="AE124" s="15"/>
      <c r="AF124" s="15"/>
      <c r="AG124" s="91"/>
      <c r="AH124" s="431"/>
      <c r="AI124" s="415" t="s">
        <v>32</v>
      </c>
      <c r="AJ124" s="375" t="s">
        <v>32</v>
      </c>
      <c r="AK124" s="375" t="s">
        <v>32</v>
      </c>
      <c r="AL124" s="375" t="s">
        <v>32</v>
      </c>
      <c r="AM124" s="372" t="s">
        <v>671</v>
      </c>
      <c r="AN124" s="271"/>
    </row>
    <row r="125" spans="1:395" s="11" customFormat="1" ht="25" customHeight="1" outlineLevel="2" x14ac:dyDescent="0.25">
      <c r="B125" s="491" t="s">
        <v>203</v>
      </c>
      <c r="C125" s="68">
        <v>1</v>
      </c>
      <c r="D125" s="15"/>
      <c r="E125" s="15" t="s">
        <v>204</v>
      </c>
      <c r="F125" s="15" t="s">
        <v>174</v>
      </c>
      <c r="G125" s="15" t="s">
        <v>205</v>
      </c>
      <c r="H125" s="15" t="s">
        <v>206</v>
      </c>
      <c r="I125" s="15"/>
      <c r="J125" s="15"/>
      <c r="K125" s="15"/>
      <c r="L125" s="91"/>
      <c r="M125" s="431"/>
      <c r="N125" s="377"/>
      <c r="O125" s="379"/>
      <c r="P125" s="380"/>
      <c r="Q125" s="420">
        <v>0</v>
      </c>
      <c r="R125" s="449">
        <v>0</v>
      </c>
      <c r="S125" s="431"/>
      <c r="T125" s="438">
        <v>0</v>
      </c>
      <c r="U125" s="214"/>
      <c r="V125" s="215"/>
      <c r="W125" s="215"/>
      <c r="X125" s="215"/>
      <c r="Y125" s="215"/>
      <c r="Z125" s="215"/>
      <c r="AA125" s="216">
        <f t="shared" si="16"/>
        <v>0</v>
      </c>
      <c r="AB125" s="661"/>
      <c r="AC125" s="90"/>
      <c r="AD125" s="15"/>
      <c r="AE125" s="15"/>
      <c r="AF125" s="15"/>
      <c r="AG125" s="91"/>
      <c r="AH125" s="431"/>
      <c r="AI125" s="371"/>
      <c r="AJ125" s="372"/>
      <c r="AK125" s="372"/>
      <c r="AL125" s="372"/>
      <c r="AM125" s="372"/>
      <c r="AN125" s="271"/>
    </row>
    <row r="126" spans="1:395" s="11" customFormat="1" ht="25" customHeight="1" outlineLevel="2" x14ac:dyDescent="0.25">
      <c r="B126" s="491" t="s">
        <v>207</v>
      </c>
      <c r="C126" s="68">
        <v>1</v>
      </c>
      <c r="D126" s="15"/>
      <c r="E126" s="15" t="s">
        <v>208</v>
      </c>
      <c r="F126" s="15" t="s">
        <v>174</v>
      </c>
      <c r="G126" s="15" t="s">
        <v>209</v>
      </c>
      <c r="H126" s="15" t="s">
        <v>210</v>
      </c>
      <c r="I126" s="15" t="s">
        <v>653</v>
      </c>
      <c r="J126" s="15" t="s">
        <v>654</v>
      </c>
      <c r="K126" s="15"/>
      <c r="L126" s="91"/>
      <c r="M126" s="431"/>
      <c r="N126" s="377"/>
      <c r="O126" s="379"/>
      <c r="P126" s="380"/>
      <c r="Q126" s="420">
        <v>0</v>
      </c>
      <c r="R126" s="449">
        <v>0</v>
      </c>
      <c r="S126" s="431"/>
      <c r="T126" s="438">
        <v>0</v>
      </c>
      <c r="U126" s="214">
        <v>0.7</v>
      </c>
      <c r="V126" s="215">
        <v>0.3</v>
      </c>
      <c r="W126" s="215"/>
      <c r="X126" s="215"/>
      <c r="Y126" s="215"/>
      <c r="Z126" s="215"/>
      <c r="AA126" s="216">
        <f t="shared" si="16"/>
        <v>1</v>
      </c>
      <c r="AB126" s="661"/>
      <c r="AC126" s="90"/>
      <c r="AD126" s="15"/>
      <c r="AE126" s="15"/>
      <c r="AF126" s="15"/>
      <c r="AG126" s="91"/>
      <c r="AH126" s="431"/>
      <c r="AI126" s="371"/>
      <c r="AJ126" s="372"/>
      <c r="AK126" s="372"/>
      <c r="AL126" s="372"/>
      <c r="AM126" s="372"/>
      <c r="AN126" s="271"/>
    </row>
    <row r="127" spans="1:395" s="11" customFormat="1" ht="25" customHeight="1" outlineLevel="2" x14ac:dyDescent="0.25">
      <c r="B127" s="491" t="s">
        <v>211</v>
      </c>
      <c r="C127" s="68"/>
      <c r="D127" s="15"/>
      <c r="E127" s="15" t="s">
        <v>212</v>
      </c>
      <c r="F127" s="15" t="s">
        <v>174</v>
      </c>
      <c r="G127" s="15" t="s">
        <v>213</v>
      </c>
      <c r="H127" s="15" t="s">
        <v>214</v>
      </c>
      <c r="I127" s="15" t="s">
        <v>215</v>
      </c>
      <c r="J127" s="15"/>
      <c r="K127" s="15"/>
      <c r="L127" s="91"/>
      <c r="M127" s="431"/>
      <c r="N127" s="377"/>
      <c r="O127" s="379"/>
      <c r="P127" s="380"/>
      <c r="Q127" s="420">
        <v>0</v>
      </c>
      <c r="R127" s="449">
        <v>0</v>
      </c>
      <c r="S127" s="431"/>
      <c r="T127" s="438"/>
      <c r="U127" s="214"/>
      <c r="V127" s="215"/>
      <c r="W127" s="215"/>
      <c r="X127" s="215"/>
      <c r="Y127" s="215"/>
      <c r="Z127" s="215"/>
      <c r="AA127" s="216">
        <f t="shared" si="16"/>
        <v>0</v>
      </c>
      <c r="AB127" s="661"/>
      <c r="AC127" s="90"/>
      <c r="AD127" s="15"/>
      <c r="AE127" s="15"/>
      <c r="AF127" s="15"/>
      <c r="AG127" s="91"/>
      <c r="AH127" s="431"/>
      <c r="AI127" s="371"/>
      <c r="AJ127" s="372"/>
      <c r="AK127" s="372"/>
      <c r="AL127" s="372"/>
      <c r="AM127" s="372"/>
      <c r="AN127" s="271"/>
    </row>
    <row r="128" spans="1:395" s="11" customFormat="1" ht="25" customHeight="1" outlineLevel="2" x14ac:dyDescent="0.25">
      <c r="B128" s="491" t="s">
        <v>216</v>
      </c>
      <c r="C128" s="68"/>
      <c r="D128" s="15"/>
      <c r="E128" s="15" t="s">
        <v>217</v>
      </c>
      <c r="F128" s="15" t="s">
        <v>174</v>
      </c>
      <c r="G128" s="15" t="s">
        <v>218</v>
      </c>
      <c r="H128" s="15" t="s">
        <v>219</v>
      </c>
      <c r="I128" s="15"/>
      <c r="J128" s="15"/>
      <c r="K128" s="15"/>
      <c r="L128" s="91"/>
      <c r="M128" s="431"/>
      <c r="N128" s="377"/>
      <c r="O128" s="379"/>
      <c r="P128" s="380"/>
      <c r="Q128" s="420">
        <v>0</v>
      </c>
      <c r="R128" s="449">
        <v>0</v>
      </c>
      <c r="S128" s="431"/>
      <c r="T128" s="438"/>
      <c r="U128" s="214"/>
      <c r="V128" s="215"/>
      <c r="W128" s="215"/>
      <c r="X128" s="215"/>
      <c r="Y128" s="215"/>
      <c r="Z128" s="215"/>
      <c r="AA128" s="216">
        <f t="shared" si="16"/>
        <v>0</v>
      </c>
      <c r="AB128" s="661"/>
      <c r="AC128" s="90"/>
      <c r="AD128" s="15"/>
      <c r="AE128" s="15"/>
      <c r="AF128" s="15"/>
      <c r="AG128" s="91"/>
      <c r="AH128" s="431"/>
      <c r="AI128" s="371"/>
      <c r="AJ128" s="372"/>
      <c r="AK128" s="372"/>
      <c r="AL128" s="372"/>
      <c r="AM128" s="372"/>
      <c r="AN128" s="271"/>
    </row>
    <row r="129" spans="1:395" s="11" customFormat="1" ht="25" customHeight="1" outlineLevel="2" x14ac:dyDescent="0.25">
      <c r="B129" s="491"/>
      <c r="C129" s="68"/>
      <c r="D129" s="15"/>
      <c r="E129" s="15"/>
      <c r="F129" s="15"/>
      <c r="G129" s="15"/>
      <c r="H129" s="15"/>
      <c r="I129" s="15"/>
      <c r="J129" s="15"/>
      <c r="K129" s="15"/>
      <c r="L129" s="91"/>
      <c r="M129" s="431"/>
      <c r="N129" s="377"/>
      <c r="O129" s="379"/>
      <c r="P129" s="380"/>
      <c r="Q129" s="420">
        <v>0</v>
      </c>
      <c r="R129" s="449">
        <v>0</v>
      </c>
      <c r="S129" s="431"/>
      <c r="T129" s="438"/>
      <c r="U129" s="214"/>
      <c r="V129" s="215"/>
      <c r="W129" s="215"/>
      <c r="X129" s="215"/>
      <c r="Y129" s="215"/>
      <c r="Z129" s="215"/>
      <c r="AA129" s="216">
        <f t="shared" si="16"/>
        <v>0</v>
      </c>
      <c r="AB129" s="661"/>
      <c r="AC129" s="90"/>
      <c r="AD129" s="15"/>
      <c r="AE129" s="15"/>
      <c r="AF129" s="15"/>
      <c r="AG129" s="91"/>
      <c r="AH129" s="431"/>
      <c r="AI129" s="371"/>
      <c r="AJ129" s="372"/>
      <c r="AK129" s="372"/>
      <c r="AL129" s="372"/>
      <c r="AM129" s="372"/>
      <c r="AN129" s="271"/>
    </row>
    <row r="130" spans="1:395" s="11" customFormat="1" ht="25" customHeight="1" outlineLevel="2" x14ac:dyDescent="0.25">
      <c r="B130" s="492">
        <v>6</v>
      </c>
      <c r="C130" s="68"/>
      <c r="D130" s="93"/>
      <c r="E130" s="93"/>
      <c r="F130" s="93"/>
      <c r="G130" s="93"/>
      <c r="H130" s="93"/>
      <c r="I130" s="93"/>
      <c r="J130" s="93"/>
      <c r="K130" s="93"/>
      <c r="L130" s="94"/>
      <c r="M130" s="431"/>
      <c r="N130" s="378"/>
      <c r="O130" s="404"/>
      <c r="P130" s="381"/>
      <c r="Q130" s="420">
        <v>0</v>
      </c>
      <c r="R130" s="449">
        <v>0</v>
      </c>
      <c r="S130" s="431"/>
      <c r="T130" s="439"/>
      <c r="U130" s="225"/>
      <c r="V130" s="226"/>
      <c r="W130" s="226"/>
      <c r="X130" s="226"/>
      <c r="Y130" s="226"/>
      <c r="Z130" s="226"/>
      <c r="AA130" s="227">
        <f t="shared" si="16"/>
        <v>0</v>
      </c>
      <c r="AB130" s="662"/>
      <c r="AC130" s="92"/>
      <c r="AD130" s="93"/>
      <c r="AE130" s="93"/>
      <c r="AF130" s="93"/>
      <c r="AG130" s="94"/>
      <c r="AH130" s="431"/>
      <c r="AI130" s="373"/>
      <c r="AJ130" s="374"/>
      <c r="AK130" s="374"/>
      <c r="AL130" s="374"/>
      <c r="AM130" s="374"/>
      <c r="AN130" s="274"/>
    </row>
    <row r="131" spans="1:395" s="16" customFormat="1" ht="10" customHeight="1" outlineLevel="1" x14ac:dyDescent="0.25">
      <c r="B131" s="2"/>
      <c r="C131" s="70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40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32"/>
      <c r="AJ131" s="32"/>
      <c r="AK131" s="32"/>
      <c r="AL131" s="32"/>
      <c r="AM131" s="32"/>
      <c r="AN131" s="32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  <c r="KO131" s="11"/>
      <c r="KP131" s="11"/>
      <c r="KQ131" s="11"/>
      <c r="KR131" s="11"/>
      <c r="KS131" s="11"/>
      <c r="KT131" s="11"/>
      <c r="KU131" s="11"/>
      <c r="KV131" s="11"/>
      <c r="KW131" s="11"/>
      <c r="KX131" s="11"/>
      <c r="KY131" s="11"/>
      <c r="KZ131" s="11"/>
      <c r="LA131" s="11"/>
      <c r="LB131" s="11"/>
      <c r="LC131" s="11"/>
      <c r="LD131" s="11"/>
      <c r="LE131" s="11"/>
      <c r="LF131" s="11"/>
      <c r="LG131" s="11"/>
      <c r="LH131" s="11"/>
      <c r="LI131" s="11"/>
      <c r="LJ131" s="11"/>
      <c r="LK131" s="11"/>
      <c r="LL131" s="11"/>
      <c r="LM131" s="11"/>
      <c r="LN131" s="11"/>
      <c r="LO131" s="11"/>
      <c r="LP131" s="11"/>
      <c r="LQ131" s="11"/>
      <c r="LR131" s="11"/>
      <c r="LS131" s="11"/>
      <c r="LT131" s="11"/>
      <c r="LU131" s="11"/>
      <c r="LV131" s="11"/>
      <c r="LW131" s="11"/>
      <c r="LX131" s="11"/>
      <c r="LY131" s="11"/>
      <c r="LZ131" s="11"/>
      <c r="MA131" s="11"/>
      <c r="MB131" s="11"/>
      <c r="MC131" s="11"/>
      <c r="MD131" s="11"/>
      <c r="ME131" s="11"/>
      <c r="MF131" s="11"/>
      <c r="MG131" s="11"/>
      <c r="MH131" s="11"/>
      <c r="MI131" s="11"/>
      <c r="MJ131" s="11"/>
      <c r="MK131" s="11"/>
      <c r="ML131" s="11"/>
      <c r="MM131" s="11"/>
      <c r="MN131" s="11"/>
      <c r="MO131" s="11"/>
      <c r="MP131" s="11"/>
      <c r="MQ131" s="11"/>
      <c r="MR131" s="11"/>
      <c r="MS131" s="11"/>
      <c r="MT131" s="11"/>
      <c r="MU131" s="11"/>
      <c r="MV131" s="11"/>
      <c r="MW131" s="11"/>
      <c r="MX131" s="11"/>
      <c r="MY131" s="11"/>
      <c r="MZ131" s="11"/>
      <c r="NA131" s="11"/>
      <c r="NB131" s="11"/>
      <c r="NC131" s="11"/>
      <c r="ND131" s="11"/>
      <c r="NE131" s="11"/>
      <c r="NF131" s="11"/>
      <c r="NG131" s="11"/>
      <c r="NH131" s="11"/>
      <c r="NI131" s="11"/>
      <c r="NJ131" s="11"/>
      <c r="NK131" s="11"/>
      <c r="NL131" s="11"/>
      <c r="NM131" s="11"/>
      <c r="NN131" s="11"/>
      <c r="NO131" s="11"/>
      <c r="NP131" s="11"/>
      <c r="NQ131" s="11"/>
      <c r="NR131" s="11"/>
      <c r="NS131" s="11"/>
      <c r="NT131" s="11"/>
      <c r="NU131" s="11"/>
      <c r="NV131" s="11"/>
      <c r="NW131" s="11"/>
      <c r="NX131" s="11"/>
      <c r="NY131" s="11"/>
      <c r="NZ131" s="11"/>
      <c r="OA131" s="11"/>
      <c r="OB131" s="11"/>
      <c r="OC131" s="11"/>
      <c r="OD131" s="11"/>
      <c r="OE131" s="11"/>
    </row>
    <row r="132" spans="1:395" s="22" customFormat="1" ht="34" customHeight="1" outlineLevel="1" x14ac:dyDescent="0.3">
      <c r="A132" s="2"/>
      <c r="B132" s="537" t="s">
        <v>99</v>
      </c>
      <c r="C132" s="529"/>
      <c r="D132" s="538"/>
      <c r="E132" s="184"/>
      <c r="F132" s="184"/>
      <c r="G132" s="184"/>
      <c r="H132" s="184"/>
      <c r="I132" s="184"/>
      <c r="J132" s="184"/>
      <c r="K132" s="184"/>
      <c r="L132" s="185"/>
      <c r="M132" s="431"/>
      <c r="N132" s="175" t="s">
        <v>619</v>
      </c>
      <c r="O132" s="116" t="s">
        <v>638</v>
      </c>
      <c r="P132" s="176" t="s">
        <v>628</v>
      </c>
      <c r="Q132" s="178" t="s">
        <v>13</v>
      </c>
      <c r="R132" s="176" t="s">
        <v>629</v>
      </c>
      <c r="S132" s="431"/>
      <c r="T132" s="177" t="s">
        <v>630</v>
      </c>
      <c r="U132" s="109" t="s">
        <v>631</v>
      </c>
      <c r="V132" s="110" t="s">
        <v>635</v>
      </c>
      <c r="W132" s="110" t="s">
        <v>636</v>
      </c>
      <c r="X132" s="218" t="s">
        <v>632</v>
      </c>
      <c r="Y132" s="111" t="s">
        <v>633</v>
      </c>
      <c r="Z132" s="111" t="s">
        <v>634</v>
      </c>
      <c r="AA132" s="219" t="s">
        <v>657</v>
      </c>
      <c r="AB132" s="654"/>
      <c r="AC132" s="183"/>
      <c r="AD132" s="184"/>
      <c r="AE132" s="184"/>
      <c r="AF132" s="184"/>
      <c r="AG132" s="185"/>
      <c r="AH132" s="431"/>
      <c r="AI132" s="577" t="s">
        <v>669</v>
      </c>
      <c r="AJ132" s="578" t="s">
        <v>666</v>
      </c>
      <c r="AK132" s="578" t="s">
        <v>667</v>
      </c>
      <c r="AL132" s="578" t="s">
        <v>664</v>
      </c>
      <c r="AM132" s="578" t="s">
        <v>668</v>
      </c>
      <c r="AN132" s="579" t="s">
        <v>665</v>
      </c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</row>
    <row r="133" spans="1:395" s="11" customFormat="1" ht="25" customHeight="1" outlineLevel="2" x14ac:dyDescent="0.25">
      <c r="B133" s="500" t="s">
        <v>220</v>
      </c>
      <c r="C133" s="60">
        <v>1</v>
      </c>
      <c r="D133" s="23"/>
      <c r="E133" s="23" t="s">
        <v>221</v>
      </c>
      <c r="F133" s="23" t="s">
        <v>174</v>
      </c>
      <c r="G133" s="23" t="s">
        <v>222</v>
      </c>
      <c r="H133" s="23" t="s">
        <v>223</v>
      </c>
      <c r="I133" s="23" t="s">
        <v>224</v>
      </c>
      <c r="J133" s="23" t="s">
        <v>687</v>
      </c>
      <c r="K133" s="23" t="s">
        <v>227</v>
      </c>
      <c r="L133" s="151" t="s">
        <v>688</v>
      </c>
      <c r="M133" s="431"/>
      <c r="N133" s="567">
        <v>7</v>
      </c>
      <c r="O133" s="569">
        <v>3</v>
      </c>
      <c r="P133" s="570">
        <v>100</v>
      </c>
      <c r="Q133" s="573">
        <v>0</v>
      </c>
      <c r="R133" s="574">
        <v>0</v>
      </c>
      <c r="S133" s="431"/>
      <c r="T133" s="440">
        <v>0</v>
      </c>
      <c r="U133" s="476"/>
      <c r="V133" s="477">
        <v>0.5</v>
      </c>
      <c r="W133" s="477"/>
      <c r="X133" s="477"/>
      <c r="Y133" s="477"/>
      <c r="Z133" s="477">
        <v>0.5</v>
      </c>
      <c r="AA133" s="478">
        <f t="shared" ref="AA133:AA154" si="17">Z133+Y133+X133+W133+V133+U133</f>
        <v>1</v>
      </c>
      <c r="AB133" s="651"/>
      <c r="AC133" s="150"/>
      <c r="AD133" s="23"/>
      <c r="AE133" s="23"/>
      <c r="AF133" s="23"/>
      <c r="AG133" s="151"/>
      <c r="AH133" s="431"/>
      <c r="AI133" s="580" t="s">
        <v>671</v>
      </c>
      <c r="AJ133" s="582" t="s">
        <v>32</v>
      </c>
      <c r="AK133" s="582" t="s">
        <v>32</v>
      </c>
      <c r="AL133" s="582" t="s">
        <v>32</v>
      </c>
      <c r="AM133" s="582" t="s">
        <v>32</v>
      </c>
      <c r="AN133" s="295" t="s">
        <v>689</v>
      </c>
    </row>
    <row r="134" spans="1:395" s="11" customFormat="1" ht="25" customHeight="1" outlineLevel="2" x14ac:dyDescent="0.25">
      <c r="B134" s="500" t="s">
        <v>663</v>
      </c>
      <c r="C134" s="60">
        <v>1</v>
      </c>
      <c r="D134" s="23"/>
      <c r="E134" s="23" t="s">
        <v>225</v>
      </c>
      <c r="F134" s="23" t="s">
        <v>174</v>
      </c>
      <c r="G134" s="23" t="s">
        <v>226</v>
      </c>
      <c r="H134" s="23" t="s">
        <v>227</v>
      </c>
      <c r="I134" s="23" t="s">
        <v>228</v>
      </c>
      <c r="J134" s="23" t="s">
        <v>687</v>
      </c>
      <c r="K134" s="23" t="s">
        <v>227</v>
      </c>
      <c r="L134" s="151" t="s">
        <v>688</v>
      </c>
      <c r="M134" s="431"/>
      <c r="N134" s="567">
        <v>7</v>
      </c>
      <c r="O134" s="569">
        <v>3</v>
      </c>
      <c r="P134" s="570">
        <v>100</v>
      </c>
      <c r="Q134" s="573">
        <v>0</v>
      </c>
      <c r="R134" s="574">
        <v>0</v>
      </c>
      <c r="S134" s="431"/>
      <c r="T134" s="440">
        <v>0</v>
      </c>
      <c r="U134" s="476"/>
      <c r="V134" s="477">
        <v>0.5</v>
      </c>
      <c r="W134" s="477"/>
      <c r="X134" s="477"/>
      <c r="Y134" s="477"/>
      <c r="Z134" s="477">
        <v>0.5</v>
      </c>
      <c r="AA134" s="478">
        <f t="shared" si="17"/>
        <v>1</v>
      </c>
      <c r="AB134" s="651"/>
      <c r="AC134" s="150"/>
      <c r="AD134" s="23"/>
      <c r="AE134" s="23"/>
      <c r="AF134" s="23"/>
      <c r="AG134" s="151"/>
      <c r="AH134" s="431"/>
      <c r="AI134" s="580" t="s">
        <v>671</v>
      </c>
      <c r="AJ134" s="582" t="s">
        <v>32</v>
      </c>
      <c r="AK134" s="582" t="s">
        <v>32</v>
      </c>
      <c r="AL134" s="582" t="s">
        <v>32</v>
      </c>
      <c r="AM134" s="582" t="s">
        <v>32</v>
      </c>
      <c r="AN134" s="295" t="s">
        <v>689</v>
      </c>
    </row>
    <row r="135" spans="1:395" s="11" customFormat="1" ht="25" customHeight="1" outlineLevel="2" x14ac:dyDescent="0.25">
      <c r="B135" s="500" t="s">
        <v>229</v>
      </c>
      <c r="C135" s="60"/>
      <c r="D135" s="23"/>
      <c r="E135" s="23" t="s">
        <v>230</v>
      </c>
      <c r="F135" s="23" t="s">
        <v>174</v>
      </c>
      <c r="G135" s="23" t="s">
        <v>231</v>
      </c>
      <c r="H135" s="23" t="s">
        <v>232</v>
      </c>
      <c r="I135" s="23" t="s">
        <v>233</v>
      </c>
      <c r="J135" s="23"/>
      <c r="K135" s="23"/>
      <c r="L135" s="151"/>
      <c r="M135" s="431"/>
      <c r="N135" s="567"/>
      <c r="O135" s="569"/>
      <c r="P135" s="570"/>
      <c r="Q135" s="573"/>
      <c r="R135" s="574"/>
      <c r="S135" s="431"/>
      <c r="T135" s="440"/>
      <c r="U135" s="476"/>
      <c r="V135" s="477"/>
      <c r="W135" s="477"/>
      <c r="X135" s="477"/>
      <c r="Y135" s="477"/>
      <c r="Z135" s="477"/>
      <c r="AA135" s="478">
        <f t="shared" si="17"/>
        <v>0</v>
      </c>
      <c r="AB135" s="651"/>
      <c r="AC135" s="150"/>
      <c r="AD135" s="23"/>
      <c r="AE135" s="23"/>
      <c r="AF135" s="23"/>
      <c r="AG135" s="151"/>
      <c r="AH135" s="431"/>
      <c r="AI135" s="580"/>
      <c r="AJ135" s="581"/>
      <c r="AK135" s="581"/>
      <c r="AL135" s="581"/>
      <c r="AM135" s="581"/>
      <c r="AN135" s="295"/>
    </row>
    <row r="136" spans="1:395" s="11" customFormat="1" ht="25" customHeight="1" outlineLevel="2" x14ac:dyDescent="0.25">
      <c r="B136" s="500" t="s">
        <v>234</v>
      </c>
      <c r="C136" s="60"/>
      <c r="D136" s="23"/>
      <c r="E136" s="23" t="s">
        <v>235</v>
      </c>
      <c r="F136" s="23" t="s">
        <v>174</v>
      </c>
      <c r="G136" s="23" t="s">
        <v>236</v>
      </c>
      <c r="H136" s="23" t="s">
        <v>237</v>
      </c>
      <c r="I136" s="23" t="s">
        <v>238</v>
      </c>
      <c r="J136" s="23"/>
      <c r="K136" s="23"/>
      <c r="L136" s="151"/>
      <c r="M136" s="431"/>
      <c r="N136" s="567"/>
      <c r="O136" s="569"/>
      <c r="P136" s="570"/>
      <c r="Q136" s="573"/>
      <c r="R136" s="574"/>
      <c r="S136" s="431"/>
      <c r="T136" s="440"/>
      <c r="U136" s="476"/>
      <c r="V136" s="477"/>
      <c r="W136" s="477"/>
      <c r="X136" s="477"/>
      <c r="Y136" s="477"/>
      <c r="Z136" s="477"/>
      <c r="AA136" s="478">
        <f t="shared" si="17"/>
        <v>0</v>
      </c>
      <c r="AB136" s="651"/>
      <c r="AC136" s="150"/>
      <c r="AD136" s="23"/>
      <c r="AE136" s="23"/>
      <c r="AF136" s="23"/>
      <c r="AG136" s="151"/>
      <c r="AH136" s="431"/>
      <c r="AI136" s="580"/>
      <c r="AJ136" s="581"/>
      <c r="AK136" s="581"/>
      <c r="AL136" s="581"/>
      <c r="AM136" s="581"/>
      <c r="AN136" s="295"/>
    </row>
    <row r="137" spans="1:395" s="11" customFormat="1" ht="25" customHeight="1" outlineLevel="2" x14ac:dyDescent="0.25">
      <c r="B137" s="500" t="s">
        <v>239</v>
      </c>
      <c r="C137" s="60"/>
      <c r="D137" s="23"/>
      <c r="E137" s="23" t="s">
        <v>240</v>
      </c>
      <c r="F137" s="23" t="s">
        <v>174</v>
      </c>
      <c r="G137" s="23" t="s">
        <v>241</v>
      </c>
      <c r="H137" s="23" t="s">
        <v>242</v>
      </c>
      <c r="I137" s="23" t="s">
        <v>243</v>
      </c>
      <c r="J137" s="23"/>
      <c r="K137" s="23"/>
      <c r="L137" s="151"/>
      <c r="M137" s="431"/>
      <c r="N137" s="567"/>
      <c r="O137" s="569"/>
      <c r="P137" s="570"/>
      <c r="Q137" s="573"/>
      <c r="R137" s="574"/>
      <c r="S137" s="431"/>
      <c r="T137" s="440"/>
      <c r="U137" s="476"/>
      <c r="V137" s="477"/>
      <c r="W137" s="477"/>
      <c r="X137" s="477"/>
      <c r="Y137" s="477"/>
      <c r="Z137" s="477"/>
      <c r="AA137" s="478">
        <f t="shared" si="17"/>
        <v>0</v>
      </c>
      <c r="AB137" s="651"/>
      <c r="AC137" s="150"/>
      <c r="AD137" s="23"/>
      <c r="AE137" s="23"/>
      <c r="AF137" s="23"/>
      <c r="AG137" s="151"/>
      <c r="AH137" s="431"/>
      <c r="AI137" s="580"/>
      <c r="AJ137" s="581"/>
      <c r="AK137" s="581"/>
      <c r="AL137" s="581"/>
      <c r="AM137" s="581"/>
      <c r="AN137" s="295"/>
    </row>
    <row r="138" spans="1:395" s="11" customFormat="1" ht="25" customHeight="1" outlineLevel="2" x14ac:dyDescent="0.25">
      <c r="B138" s="500" t="s">
        <v>244</v>
      </c>
      <c r="C138" s="60"/>
      <c r="D138" s="23"/>
      <c r="E138" s="23" t="s">
        <v>245</v>
      </c>
      <c r="F138" s="23" t="s">
        <v>174</v>
      </c>
      <c r="G138" s="23" t="s">
        <v>246</v>
      </c>
      <c r="H138" s="23" t="s">
        <v>247</v>
      </c>
      <c r="I138" s="23"/>
      <c r="J138" s="23"/>
      <c r="K138" s="23"/>
      <c r="L138" s="151"/>
      <c r="M138" s="431"/>
      <c r="N138" s="567"/>
      <c r="O138" s="569"/>
      <c r="P138" s="570"/>
      <c r="Q138" s="573"/>
      <c r="R138" s="574"/>
      <c r="S138" s="431"/>
      <c r="T138" s="440"/>
      <c r="U138" s="476"/>
      <c r="V138" s="477"/>
      <c r="W138" s="477"/>
      <c r="X138" s="477"/>
      <c r="Y138" s="477"/>
      <c r="Z138" s="477"/>
      <c r="AA138" s="478">
        <f t="shared" si="17"/>
        <v>0</v>
      </c>
      <c r="AB138" s="651"/>
      <c r="AC138" s="150"/>
      <c r="AD138" s="23"/>
      <c r="AE138" s="23"/>
      <c r="AF138" s="23"/>
      <c r="AG138" s="151"/>
      <c r="AH138" s="431"/>
      <c r="AI138" s="580"/>
      <c r="AJ138" s="581"/>
      <c r="AK138" s="581"/>
      <c r="AL138" s="581"/>
      <c r="AM138" s="581"/>
      <c r="AN138" s="295"/>
    </row>
    <row r="139" spans="1:395" s="11" customFormat="1" ht="25" customHeight="1" outlineLevel="2" x14ac:dyDescent="0.25">
      <c r="B139" s="500" t="s">
        <v>248</v>
      </c>
      <c r="C139" s="60"/>
      <c r="D139" s="23"/>
      <c r="E139" s="23" t="s">
        <v>249</v>
      </c>
      <c r="F139" s="23" t="s">
        <v>174</v>
      </c>
      <c r="G139" s="23" t="s">
        <v>250</v>
      </c>
      <c r="H139" s="23" t="s">
        <v>251</v>
      </c>
      <c r="I139" s="23" t="s">
        <v>252</v>
      </c>
      <c r="J139" s="23"/>
      <c r="K139" s="23"/>
      <c r="L139" s="151"/>
      <c r="M139" s="431"/>
      <c r="N139" s="567"/>
      <c r="O139" s="569"/>
      <c r="P139" s="570"/>
      <c r="Q139" s="573"/>
      <c r="R139" s="574"/>
      <c r="S139" s="431"/>
      <c r="T139" s="440"/>
      <c r="U139" s="476"/>
      <c r="V139" s="477"/>
      <c r="W139" s="477"/>
      <c r="X139" s="477"/>
      <c r="Y139" s="477"/>
      <c r="Z139" s="477"/>
      <c r="AA139" s="478">
        <f t="shared" si="17"/>
        <v>0</v>
      </c>
      <c r="AB139" s="651"/>
      <c r="AC139" s="150"/>
      <c r="AD139" s="23"/>
      <c r="AE139" s="23"/>
      <c r="AF139" s="23"/>
      <c r="AG139" s="151"/>
      <c r="AH139" s="431"/>
      <c r="AI139" s="580"/>
      <c r="AJ139" s="581"/>
      <c r="AK139" s="581"/>
      <c r="AL139" s="581"/>
      <c r="AM139" s="581"/>
      <c r="AN139" s="295"/>
    </row>
    <row r="140" spans="1:395" s="11" customFormat="1" ht="25" customHeight="1" outlineLevel="2" x14ac:dyDescent="0.25">
      <c r="B140" s="500" t="s">
        <v>253</v>
      </c>
      <c r="C140" s="60"/>
      <c r="D140" s="23"/>
      <c r="E140" s="23" t="s">
        <v>254</v>
      </c>
      <c r="F140" s="23" t="s">
        <v>174</v>
      </c>
      <c r="G140" s="23" t="s">
        <v>255</v>
      </c>
      <c r="H140" s="23" t="s">
        <v>256</v>
      </c>
      <c r="I140" s="23" t="s">
        <v>257</v>
      </c>
      <c r="J140" s="23"/>
      <c r="K140" s="23"/>
      <c r="L140" s="151"/>
      <c r="M140" s="431"/>
      <c r="N140" s="567"/>
      <c r="O140" s="569"/>
      <c r="P140" s="570"/>
      <c r="Q140" s="573"/>
      <c r="R140" s="574"/>
      <c r="S140" s="431"/>
      <c r="T140" s="440"/>
      <c r="U140" s="476"/>
      <c r="V140" s="477"/>
      <c r="W140" s="477"/>
      <c r="X140" s="477"/>
      <c r="Y140" s="477"/>
      <c r="Z140" s="477"/>
      <c r="AA140" s="478">
        <f t="shared" si="17"/>
        <v>0</v>
      </c>
      <c r="AB140" s="651"/>
      <c r="AC140" s="150"/>
      <c r="AD140" s="23"/>
      <c r="AE140" s="23"/>
      <c r="AF140" s="23"/>
      <c r="AG140" s="151"/>
      <c r="AH140" s="431"/>
      <c r="AI140" s="580"/>
      <c r="AJ140" s="581"/>
      <c r="AK140" s="581"/>
      <c r="AL140" s="581"/>
      <c r="AM140" s="581"/>
      <c r="AN140" s="295"/>
    </row>
    <row r="141" spans="1:395" s="11" customFormat="1" ht="25" customHeight="1" outlineLevel="2" x14ac:dyDescent="0.25">
      <c r="B141" s="500" t="s">
        <v>258</v>
      </c>
      <c r="C141" s="60"/>
      <c r="D141" s="23"/>
      <c r="E141" s="23" t="s">
        <v>259</v>
      </c>
      <c r="F141" s="23" t="s">
        <v>174</v>
      </c>
      <c r="G141" s="23" t="s">
        <v>260</v>
      </c>
      <c r="H141" s="23" t="s">
        <v>261</v>
      </c>
      <c r="I141" s="23"/>
      <c r="J141" s="23"/>
      <c r="K141" s="23"/>
      <c r="L141" s="151"/>
      <c r="M141" s="431"/>
      <c r="N141" s="567"/>
      <c r="O141" s="569"/>
      <c r="P141" s="570"/>
      <c r="Q141" s="573"/>
      <c r="R141" s="574"/>
      <c r="S141" s="431"/>
      <c r="T141" s="440"/>
      <c r="U141" s="476"/>
      <c r="V141" s="477"/>
      <c r="W141" s="477"/>
      <c r="X141" s="477"/>
      <c r="Y141" s="477"/>
      <c r="Z141" s="477"/>
      <c r="AA141" s="478">
        <f t="shared" si="17"/>
        <v>0</v>
      </c>
      <c r="AB141" s="651"/>
      <c r="AC141" s="150"/>
      <c r="AD141" s="23"/>
      <c r="AE141" s="23"/>
      <c r="AF141" s="23"/>
      <c r="AG141" s="151"/>
      <c r="AH141" s="431"/>
      <c r="AI141" s="580"/>
      <c r="AJ141" s="581"/>
      <c r="AK141" s="581"/>
      <c r="AL141" s="581"/>
      <c r="AM141" s="581"/>
      <c r="AN141" s="295"/>
    </row>
    <row r="142" spans="1:395" s="11" customFormat="1" ht="25" customHeight="1" outlineLevel="2" x14ac:dyDescent="0.25">
      <c r="B142" s="500" t="s">
        <v>262</v>
      </c>
      <c r="C142" s="60"/>
      <c r="D142" s="23"/>
      <c r="E142" s="23" t="s">
        <v>263</v>
      </c>
      <c r="F142" s="23" t="s">
        <v>174</v>
      </c>
      <c r="G142" s="23" t="s">
        <v>264</v>
      </c>
      <c r="H142" s="23" t="s">
        <v>265</v>
      </c>
      <c r="I142" s="23" t="s">
        <v>266</v>
      </c>
      <c r="J142" s="23"/>
      <c r="K142" s="23"/>
      <c r="L142" s="151"/>
      <c r="M142" s="431"/>
      <c r="N142" s="567"/>
      <c r="O142" s="569"/>
      <c r="P142" s="570"/>
      <c r="Q142" s="573"/>
      <c r="R142" s="574"/>
      <c r="S142" s="431"/>
      <c r="T142" s="440"/>
      <c r="U142" s="476"/>
      <c r="V142" s="477"/>
      <c r="W142" s="477"/>
      <c r="X142" s="477"/>
      <c r="Y142" s="477"/>
      <c r="Z142" s="477"/>
      <c r="AA142" s="478">
        <f t="shared" si="17"/>
        <v>0</v>
      </c>
      <c r="AB142" s="651"/>
      <c r="AC142" s="150"/>
      <c r="AD142" s="23"/>
      <c r="AE142" s="23"/>
      <c r="AF142" s="23"/>
      <c r="AG142" s="151"/>
      <c r="AH142" s="431"/>
      <c r="AI142" s="580"/>
      <c r="AJ142" s="581"/>
      <c r="AK142" s="581"/>
      <c r="AL142" s="581"/>
      <c r="AM142" s="581"/>
      <c r="AN142" s="295"/>
    </row>
    <row r="143" spans="1:395" s="11" customFormat="1" ht="25" customHeight="1" outlineLevel="2" x14ac:dyDescent="0.25">
      <c r="B143" s="500" t="s">
        <v>267</v>
      </c>
      <c r="C143" s="60"/>
      <c r="D143" s="23"/>
      <c r="E143" s="23" t="s">
        <v>268</v>
      </c>
      <c r="F143" s="23" t="s">
        <v>179</v>
      </c>
      <c r="G143" s="23" t="s">
        <v>180</v>
      </c>
      <c r="H143" s="23" t="s">
        <v>269</v>
      </c>
      <c r="I143" s="23" t="s">
        <v>270</v>
      </c>
      <c r="J143" s="23"/>
      <c r="K143" s="23"/>
      <c r="L143" s="151"/>
      <c r="M143" s="431"/>
      <c r="N143" s="603"/>
      <c r="O143" s="597"/>
      <c r="P143" s="585"/>
      <c r="Q143" s="604"/>
      <c r="R143" s="605"/>
      <c r="S143" s="431"/>
      <c r="T143" s="440"/>
      <c r="U143" s="476"/>
      <c r="V143" s="477"/>
      <c r="W143" s="477"/>
      <c r="X143" s="477"/>
      <c r="Y143" s="477"/>
      <c r="Z143" s="477"/>
      <c r="AA143" s="478">
        <f t="shared" si="17"/>
        <v>0</v>
      </c>
      <c r="AB143" s="651"/>
      <c r="AC143" s="150"/>
      <c r="AD143" s="23"/>
      <c r="AE143" s="23"/>
      <c r="AF143" s="23"/>
      <c r="AG143" s="151"/>
      <c r="AH143" s="431"/>
      <c r="AI143" s="580"/>
      <c r="AJ143" s="581"/>
      <c r="AK143" s="581"/>
      <c r="AL143" s="581"/>
      <c r="AM143" s="581"/>
      <c r="AN143" s="295"/>
    </row>
    <row r="144" spans="1:395" s="11" customFormat="1" ht="25" customHeight="1" outlineLevel="2" x14ac:dyDescent="0.25">
      <c r="B144" s="500" t="s">
        <v>271</v>
      </c>
      <c r="C144" s="60"/>
      <c r="D144" s="23"/>
      <c r="E144" s="23" t="s">
        <v>272</v>
      </c>
      <c r="F144" s="23" t="s">
        <v>179</v>
      </c>
      <c r="G144" s="23" t="s">
        <v>180</v>
      </c>
      <c r="H144" s="23" t="s">
        <v>273</v>
      </c>
      <c r="I144" s="23" t="s">
        <v>274</v>
      </c>
      <c r="J144" s="23"/>
      <c r="K144" s="23"/>
      <c r="L144" s="151"/>
      <c r="M144" s="431"/>
      <c r="N144" s="603"/>
      <c r="O144" s="597"/>
      <c r="P144" s="585"/>
      <c r="Q144" s="604"/>
      <c r="R144" s="605"/>
      <c r="S144" s="431"/>
      <c r="T144" s="440"/>
      <c r="U144" s="476"/>
      <c r="V144" s="477"/>
      <c r="W144" s="477"/>
      <c r="X144" s="477"/>
      <c r="Y144" s="477"/>
      <c r="Z144" s="477"/>
      <c r="AA144" s="478">
        <f t="shared" si="17"/>
        <v>0</v>
      </c>
      <c r="AB144" s="651"/>
      <c r="AC144" s="150"/>
      <c r="AD144" s="23"/>
      <c r="AE144" s="23"/>
      <c r="AF144" s="23"/>
      <c r="AG144" s="151"/>
      <c r="AH144" s="431"/>
      <c r="AI144" s="580"/>
      <c r="AJ144" s="581"/>
      <c r="AK144" s="581"/>
      <c r="AL144" s="581"/>
      <c r="AM144" s="581"/>
      <c r="AN144" s="295"/>
    </row>
    <row r="145" spans="1:395" s="11" customFormat="1" ht="25" customHeight="1" outlineLevel="2" x14ac:dyDescent="0.25">
      <c r="B145" s="500" t="s">
        <v>275</v>
      </c>
      <c r="C145" s="60"/>
      <c r="D145" s="23"/>
      <c r="E145" s="23" t="s">
        <v>276</v>
      </c>
      <c r="F145" s="23" t="s">
        <v>179</v>
      </c>
      <c r="G145" s="23" t="s">
        <v>180</v>
      </c>
      <c r="H145" s="23" t="s">
        <v>277</v>
      </c>
      <c r="I145" s="23" t="s">
        <v>158</v>
      </c>
      <c r="J145" s="23"/>
      <c r="K145" s="23"/>
      <c r="L145" s="151"/>
      <c r="M145" s="431"/>
      <c r="N145" s="603"/>
      <c r="O145" s="597"/>
      <c r="P145" s="585"/>
      <c r="Q145" s="604"/>
      <c r="R145" s="605"/>
      <c r="S145" s="431"/>
      <c r="T145" s="440"/>
      <c r="U145" s="476"/>
      <c r="V145" s="477"/>
      <c r="W145" s="477"/>
      <c r="X145" s="477"/>
      <c r="Y145" s="477"/>
      <c r="Z145" s="477"/>
      <c r="AA145" s="478">
        <f t="shared" si="17"/>
        <v>0</v>
      </c>
      <c r="AB145" s="651"/>
      <c r="AC145" s="150"/>
      <c r="AD145" s="23"/>
      <c r="AE145" s="23"/>
      <c r="AF145" s="23"/>
      <c r="AG145" s="151"/>
      <c r="AH145" s="431"/>
      <c r="AI145" s="580"/>
      <c r="AJ145" s="581"/>
      <c r="AK145" s="581"/>
      <c r="AL145" s="581"/>
      <c r="AM145" s="581"/>
      <c r="AN145" s="295"/>
    </row>
    <row r="146" spans="1:395" s="11" customFormat="1" ht="25" customHeight="1" outlineLevel="2" x14ac:dyDescent="0.25">
      <c r="B146" s="500" t="s">
        <v>278</v>
      </c>
      <c r="C146" s="60"/>
      <c r="D146" s="23"/>
      <c r="E146" s="23" t="s">
        <v>279</v>
      </c>
      <c r="F146" s="23" t="s">
        <v>179</v>
      </c>
      <c r="G146" s="23" t="s">
        <v>180</v>
      </c>
      <c r="H146" s="23" t="s">
        <v>280</v>
      </c>
      <c r="I146" s="23" t="s">
        <v>281</v>
      </c>
      <c r="J146" s="23"/>
      <c r="K146" s="23"/>
      <c r="L146" s="151"/>
      <c r="M146" s="431"/>
      <c r="N146" s="596"/>
      <c r="O146" s="597"/>
      <c r="P146" s="585"/>
      <c r="Q146" s="598"/>
      <c r="R146" s="585"/>
      <c r="S146" s="431"/>
      <c r="T146" s="440"/>
      <c r="U146" s="476"/>
      <c r="V146" s="477"/>
      <c r="W146" s="477"/>
      <c r="X146" s="477"/>
      <c r="Y146" s="477"/>
      <c r="Z146" s="477"/>
      <c r="AA146" s="478">
        <f t="shared" si="17"/>
        <v>0</v>
      </c>
      <c r="AB146" s="651"/>
      <c r="AC146" s="150"/>
      <c r="AD146" s="23"/>
      <c r="AE146" s="23"/>
      <c r="AF146" s="23"/>
      <c r="AG146" s="151"/>
      <c r="AH146" s="431"/>
      <c r="AI146" s="580"/>
      <c r="AJ146" s="581"/>
      <c r="AK146" s="581"/>
      <c r="AL146" s="581"/>
      <c r="AM146" s="581"/>
      <c r="AN146" s="295"/>
    </row>
    <row r="147" spans="1:395" s="11" customFormat="1" ht="25" customHeight="1" outlineLevel="2" x14ac:dyDescent="0.25">
      <c r="B147" s="500" t="s">
        <v>282</v>
      </c>
      <c r="C147" s="60"/>
      <c r="D147" s="23"/>
      <c r="E147" s="23" t="s">
        <v>283</v>
      </c>
      <c r="F147" s="23" t="s">
        <v>191</v>
      </c>
      <c r="G147" s="23" t="s">
        <v>192</v>
      </c>
      <c r="H147" s="23" t="s">
        <v>284</v>
      </c>
      <c r="I147" s="23" t="s">
        <v>285</v>
      </c>
      <c r="J147" s="23"/>
      <c r="K147" s="23"/>
      <c r="L147" s="151"/>
      <c r="M147" s="431"/>
      <c r="N147" s="596"/>
      <c r="O147" s="597"/>
      <c r="P147" s="585"/>
      <c r="Q147" s="598"/>
      <c r="R147" s="585"/>
      <c r="S147" s="431"/>
      <c r="T147" s="440"/>
      <c r="U147" s="476"/>
      <c r="V147" s="477"/>
      <c r="W147" s="477"/>
      <c r="X147" s="477"/>
      <c r="Y147" s="477"/>
      <c r="Z147" s="477"/>
      <c r="AA147" s="478">
        <f t="shared" si="17"/>
        <v>0</v>
      </c>
      <c r="AB147" s="651"/>
      <c r="AC147" s="150"/>
      <c r="AD147" s="23"/>
      <c r="AE147" s="23"/>
      <c r="AF147" s="23"/>
      <c r="AG147" s="151"/>
      <c r="AH147" s="431"/>
      <c r="AI147" s="580"/>
      <c r="AJ147" s="581"/>
      <c r="AK147" s="581"/>
      <c r="AL147" s="581"/>
      <c r="AM147" s="581"/>
      <c r="AN147" s="295"/>
    </row>
    <row r="148" spans="1:395" s="11" customFormat="1" ht="25" customHeight="1" outlineLevel="2" x14ac:dyDescent="0.25">
      <c r="B148" s="500" t="s">
        <v>286</v>
      </c>
      <c r="C148" s="60"/>
      <c r="D148" s="23"/>
      <c r="E148" s="23" t="s">
        <v>287</v>
      </c>
      <c r="F148" s="23" t="s">
        <v>191</v>
      </c>
      <c r="G148" s="23" t="s">
        <v>192</v>
      </c>
      <c r="H148" s="23" t="s">
        <v>288</v>
      </c>
      <c r="I148" s="23" t="s">
        <v>289</v>
      </c>
      <c r="J148" s="23"/>
      <c r="K148" s="23"/>
      <c r="L148" s="151"/>
      <c r="M148" s="431"/>
      <c r="N148" s="596"/>
      <c r="O148" s="597"/>
      <c r="P148" s="585"/>
      <c r="Q148" s="598"/>
      <c r="R148" s="585"/>
      <c r="S148" s="431"/>
      <c r="T148" s="440"/>
      <c r="U148" s="476"/>
      <c r="V148" s="477"/>
      <c r="W148" s="477"/>
      <c r="X148" s="477"/>
      <c r="Y148" s="477"/>
      <c r="Z148" s="477"/>
      <c r="AA148" s="478">
        <f t="shared" si="17"/>
        <v>0</v>
      </c>
      <c r="AB148" s="651"/>
      <c r="AC148" s="150"/>
      <c r="AD148" s="23"/>
      <c r="AE148" s="23"/>
      <c r="AF148" s="23"/>
      <c r="AG148" s="151"/>
      <c r="AH148" s="431"/>
      <c r="AI148" s="580"/>
      <c r="AJ148" s="581"/>
      <c r="AK148" s="581"/>
      <c r="AL148" s="581"/>
      <c r="AM148" s="581"/>
      <c r="AN148" s="295"/>
    </row>
    <row r="149" spans="1:395" s="11" customFormat="1" ht="25" customHeight="1" outlineLevel="2" x14ac:dyDescent="0.25">
      <c r="B149" s="500" t="s">
        <v>290</v>
      </c>
      <c r="C149" s="60"/>
      <c r="D149" s="23"/>
      <c r="E149" s="23" t="s">
        <v>291</v>
      </c>
      <c r="F149" s="23" t="s">
        <v>191</v>
      </c>
      <c r="G149" s="23" t="s">
        <v>192</v>
      </c>
      <c r="H149" s="23" t="s">
        <v>292</v>
      </c>
      <c r="I149" s="23" t="s">
        <v>293</v>
      </c>
      <c r="J149" s="23"/>
      <c r="K149" s="23"/>
      <c r="L149" s="151"/>
      <c r="M149" s="431"/>
      <c r="N149" s="596"/>
      <c r="O149" s="597"/>
      <c r="P149" s="585"/>
      <c r="Q149" s="598"/>
      <c r="R149" s="585"/>
      <c r="S149" s="431"/>
      <c r="T149" s="440"/>
      <c r="U149" s="476"/>
      <c r="V149" s="477"/>
      <c r="W149" s="477"/>
      <c r="X149" s="477"/>
      <c r="Y149" s="477"/>
      <c r="Z149" s="477"/>
      <c r="AA149" s="478">
        <f t="shared" si="17"/>
        <v>0</v>
      </c>
      <c r="AB149" s="651"/>
      <c r="AC149" s="150"/>
      <c r="AD149" s="23"/>
      <c r="AE149" s="23"/>
      <c r="AF149" s="23"/>
      <c r="AG149" s="151"/>
      <c r="AH149" s="431"/>
      <c r="AI149" s="580"/>
      <c r="AJ149" s="581"/>
      <c r="AK149" s="581"/>
      <c r="AL149" s="581"/>
      <c r="AM149" s="581"/>
      <c r="AN149" s="295"/>
    </row>
    <row r="150" spans="1:395" s="11" customFormat="1" ht="25" customHeight="1" outlineLevel="2" x14ac:dyDescent="0.25">
      <c r="B150" s="500" t="s">
        <v>294</v>
      </c>
      <c r="C150" s="60"/>
      <c r="D150" s="23"/>
      <c r="E150" s="23" t="s">
        <v>295</v>
      </c>
      <c r="F150" s="23" t="s">
        <v>191</v>
      </c>
      <c r="G150" s="23" t="s">
        <v>192</v>
      </c>
      <c r="H150" s="23" t="s">
        <v>296</v>
      </c>
      <c r="I150" s="23"/>
      <c r="J150" s="23"/>
      <c r="K150" s="23"/>
      <c r="L150" s="151"/>
      <c r="M150" s="431"/>
      <c r="N150" s="596"/>
      <c r="O150" s="597"/>
      <c r="P150" s="585"/>
      <c r="Q150" s="598"/>
      <c r="R150" s="585"/>
      <c r="S150" s="431"/>
      <c r="T150" s="440"/>
      <c r="U150" s="476"/>
      <c r="V150" s="477"/>
      <c r="W150" s="477"/>
      <c r="X150" s="477"/>
      <c r="Y150" s="477"/>
      <c r="Z150" s="477"/>
      <c r="AA150" s="478">
        <f t="shared" si="17"/>
        <v>0</v>
      </c>
      <c r="AB150" s="651"/>
      <c r="AC150" s="150"/>
      <c r="AD150" s="23"/>
      <c r="AE150" s="23"/>
      <c r="AF150" s="23"/>
      <c r="AG150" s="151"/>
      <c r="AH150" s="431"/>
      <c r="AI150" s="580"/>
      <c r="AJ150" s="581"/>
      <c r="AK150" s="581"/>
      <c r="AL150" s="581"/>
      <c r="AM150" s="581"/>
      <c r="AN150" s="295"/>
    </row>
    <row r="151" spans="1:395" s="11" customFormat="1" ht="25" customHeight="1" outlineLevel="2" x14ac:dyDescent="0.25">
      <c r="B151" s="500" t="s">
        <v>297</v>
      </c>
      <c r="C151" s="60"/>
      <c r="D151" s="23"/>
      <c r="E151" s="23" t="s">
        <v>298</v>
      </c>
      <c r="F151" s="23" t="s">
        <v>191</v>
      </c>
      <c r="G151" s="23" t="s">
        <v>192</v>
      </c>
      <c r="H151" s="23" t="s">
        <v>299</v>
      </c>
      <c r="I151" s="23" t="s">
        <v>300</v>
      </c>
      <c r="J151" s="23"/>
      <c r="K151" s="23"/>
      <c r="L151" s="151"/>
      <c r="M151" s="431"/>
      <c r="N151" s="596"/>
      <c r="O151" s="597"/>
      <c r="P151" s="585"/>
      <c r="Q151" s="598"/>
      <c r="R151" s="585"/>
      <c r="S151" s="431"/>
      <c r="T151" s="440"/>
      <c r="U151" s="476"/>
      <c r="V151" s="477"/>
      <c r="W151" s="477"/>
      <c r="X151" s="477"/>
      <c r="Y151" s="477"/>
      <c r="Z151" s="477"/>
      <c r="AA151" s="478">
        <f t="shared" si="17"/>
        <v>0</v>
      </c>
      <c r="AB151" s="651"/>
      <c r="AC151" s="150"/>
      <c r="AD151" s="23"/>
      <c r="AE151" s="23"/>
      <c r="AF151" s="23"/>
      <c r="AG151" s="151"/>
      <c r="AH151" s="431"/>
      <c r="AI151" s="580"/>
      <c r="AJ151" s="581"/>
      <c r="AK151" s="581"/>
      <c r="AL151" s="581"/>
      <c r="AM151" s="581"/>
      <c r="AN151" s="295"/>
    </row>
    <row r="152" spans="1:395" s="11" customFormat="1" ht="25" customHeight="1" outlineLevel="2" x14ac:dyDescent="0.25">
      <c r="B152" s="500" t="s">
        <v>301</v>
      </c>
      <c r="C152" s="60"/>
      <c r="D152" s="23"/>
      <c r="E152" s="23" t="s">
        <v>295</v>
      </c>
      <c r="F152" s="23" t="s">
        <v>191</v>
      </c>
      <c r="G152" s="23" t="s">
        <v>192</v>
      </c>
      <c r="H152" s="23" t="s">
        <v>299</v>
      </c>
      <c r="I152" s="23" t="s">
        <v>300</v>
      </c>
      <c r="J152" s="23"/>
      <c r="K152" s="23"/>
      <c r="L152" s="151"/>
      <c r="M152" s="431"/>
      <c r="N152" s="596"/>
      <c r="O152" s="597"/>
      <c r="P152" s="585"/>
      <c r="Q152" s="598"/>
      <c r="R152" s="585"/>
      <c r="S152" s="431"/>
      <c r="T152" s="440"/>
      <c r="U152" s="476"/>
      <c r="V152" s="477"/>
      <c r="W152" s="477"/>
      <c r="X152" s="477"/>
      <c r="Y152" s="477"/>
      <c r="Z152" s="477"/>
      <c r="AA152" s="478">
        <f t="shared" si="17"/>
        <v>0</v>
      </c>
      <c r="AB152" s="651"/>
      <c r="AC152" s="150"/>
      <c r="AD152" s="23"/>
      <c r="AE152" s="23"/>
      <c r="AF152" s="23"/>
      <c r="AG152" s="151"/>
      <c r="AH152" s="431"/>
      <c r="AI152" s="580"/>
      <c r="AJ152" s="581"/>
      <c r="AK152" s="581"/>
      <c r="AL152" s="581"/>
      <c r="AM152" s="581"/>
      <c r="AN152" s="295"/>
    </row>
    <row r="153" spans="1:395" s="11" customFormat="1" ht="25" customHeight="1" outlineLevel="2" x14ac:dyDescent="0.25">
      <c r="B153" s="500" t="s">
        <v>302</v>
      </c>
      <c r="C153" s="60"/>
      <c r="D153" s="23"/>
      <c r="E153" s="23" t="s">
        <v>303</v>
      </c>
      <c r="F153" s="23" t="s">
        <v>304</v>
      </c>
      <c r="G153" s="23" t="s">
        <v>305</v>
      </c>
      <c r="H153" s="23" t="s">
        <v>306</v>
      </c>
      <c r="I153" s="23"/>
      <c r="J153" s="23"/>
      <c r="K153" s="23"/>
      <c r="L153" s="151"/>
      <c r="M153" s="431"/>
      <c r="N153" s="596"/>
      <c r="O153" s="597"/>
      <c r="P153" s="585"/>
      <c r="Q153" s="598"/>
      <c r="R153" s="585"/>
      <c r="S153" s="431"/>
      <c r="T153" s="440"/>
      <c r="U153" s="476"/>
      <c r="V153" s="477"/>
      <c r="W153" s="477"/>
      <c r="X153" s="477"/>
      <c r="Y153" s="477"/>
      <c r="Z153" s="477"/>
      <c r="AA153" s="478">
        <f t="shared" si="17"/>
        <v>0</v>
      </c>
      <c r="AB153" s="651"/>
      <c r="AC153" s="150"/>
      <c r="AD153" s="23"/>
      <c r="AE153" s="23"/>
      <c r="AF153" s="23"/>
      <c r="AG153" s="151"/>
      <c r="AH153" s="431"/>
      <c r="AI153" s="580"/>
      <c r="AJ153" s="581"/>
      <c r="AK153" s="581"/>
      <c r="AL153" s="581"/>
      <c r="AM153" s="581"/>
      <c r="AN153" s="295"/>
    </row>
    <row r="154" spans="1:395" s="11" customFormat="1" ht="25" customHeight="1" outlineLevel="2" x14ac:dyDescent="0.25">
      <c r="B154" s="502">
        <v>21</v>
      </c>
      <c r="C154" s="60"/>
      <c r="D154" s="153"/>
      <c r="E154" s="153"/>
      <c r="F154" s="153"/>
      <c r="G154" s="153"/>
      <c r="H154" s="153"/>
      <c r="I154" s="153"/>
      <c r="J154" s="153"/>
      <c r="K154" s="153"/>
      <c r="L154" s="154"/>
      <c r="M154" s="431"/>
      <c r="N154" s="599"/>
      <c r="O154" s="600"/>
      <c r="P154" s="601"/>
      <c r="Q154" s="602"/>
      <c r="R154" s="601"/>
      <c r="S154" s="431"/>
      <c r="T154" s="441"/>
      <c r="U154" s="479"/>
      <c r="V154" s="480"/>
      <c r="W154" s="480"/>
      <c r="X154" s="480"/>
      <c r="Y154" s="480"/>
      <c r="Z154" s="480"/>
      <c r="AA154" s="481">
        <f t="shared" si="17"/>
        <v>0</v>
      </c>
      <c r="AB154" s="652"/>
      <c r="AC154" s="152"/>
      <c r="AD154" s="153"/>
      <c r="AE154" s="153"/>
      <c r="AF154" s="153"/>
      <c r="AG154" s="154"/>
      <c r="AH154" s="431"/>
      <c r="AI154" s="583"/>
      <c r="AJ154" s="584"/>
      <c r="AK154" s="584"/>
      <c r="AL154" s="584"/>
      <c r="AM154" s="584"/>
      <c r="AN154" s="298"/>
    </row>
    <row r="155" spans="1:395" s="16" customFormat="1" ht="10" customHeight="1" outlineLevel="1" x14ac:dyDescent="0.25">
      <c r="B155" s="2"/>
      <c r="C155" s="70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40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32"/>
      <c r="AJ155" s="32"/>
      <c r="AK155" s="32"/>
      <c r="AL155" s="32"/>
      <c r="AM155" s="32"/>
      <c r="AN155" s="32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  <c r="KO155" s="11"/>
      <c r="KP155" s="11"/>
      <c r="KQ155" s="11"/>
      <c r="KR155" s="11"/>
      <c r="KS155" s="11"/>
      <c r="KT155" s="11"/>
      <c r="KU155" s="11"/>
      <c r="KV155" s="11"/>
      <c r="KW155" s="11"/>
      <c r="KX155" s="11"/>
      <c r="KY155" s="11"/>
      <c r="KZ155" s="11"/>
      <c r="LA155" s="11"/>
      <c r="LB155" s="11"/>
      <c r="LC155" s="11"/>
      <c r="LD155" s="11"/>
      <c r="LE155" s="11"/>
      <c r="LF155" s="11"/>
      <c r="LG155" s="11"/>
      <c r="LH155" s="11"/>
      <c r="LI155" s="11"/>
      <c r="LJ155" s="11"/>
      <c r="LK155" s="11"/>
      <c r="LL155" s="11"/>
      <c r="LM155" s="11"/>
      <c r="LN155" s="11"/>
      <c r="LO155" s="11"/>
      <c r="LP155" s="11"/>
      <c r="LQ155" s="11"/>
      <c r="LR155" s="11"/>
      <c r="LS155" s="11"/>
      <c r="LT155" s="11"/>
      <c r="LU155" s="11"/>
      <c r="LV155" s="11"/>
      <c r="LW155" s="11"/>
      <c r="LX155" s="11"/>
      <c r="LY155" s="11"/>
      <c r="LZ155" s="11"/>
      <c r="MA155" s="11"/>
      <c r="MB155" s="11"/>
      <c r="MC155" s="11"/>
      <c r="MD155" s="11"/>
      <c r="ME155" s="11"/>
      <c r="MF155" s="11"/>
      <c r="MG155" s="11"/>
      <c r="MH155" s="11"/>
      <c r="MI155" s="11"/>
      <c r="MJ155" s="11"/>
      <c r="MK155" s="11"/>
      <c r="ML155" s="11"/>
      <c r="MM155" s="11"/>
      <c r="MN155" s="11"/>
      <c r="MO155" s="11"/>
      <c r="MP155" s="11"/>
      <c r="MQ155" s="11"/>
      <c r="MR155" s="11"/>
      <c r="MS155" s="11"/>
      <c r="MT155" s="11"/>
      <c r="MU155" s="11"/>
      <c r="MV155" s="11"/>
      <c r="MW155" s="11"/>
      <c r="MX155" s="11"/>
      <c r="MY155" s="11"/>
      <c r="MZ155" s="11"/>
      <c r="NA155" s="11"/>
      <c r="NB155" s="11"/>
      <c r="NC155" s="11"/>
      <c r="ND155" s="11"/>
      <c r="NE155" s="11"/>
      <c r="NF155" s="11"/>
      <c r="NG155" s="11"/>
      <c r="NH155" s="11"/>
      <c r="NI155" s="11"/>
      <c r="NJ155" s="11"/>
      <c r="NK155" s="11"/>
      <c r="NL155" s="11"/>
      <c r="NM155" s="11"/>
      <c r="NN155" s="11"/>
      <c r="NO155" s="11"/>
      <c r="NP155" s="11"/>
      <c r="NQ155" s="11"/>
      <c r="NR155" s="11"/>
      <c r="NS155" s="11"/>
      <c r="NT155" s="11"/>
      <c r="NU155" s="11"/>
      <c r="NV155" s="11"/>
      <c r="NW155" s="11"/>
      <c r="NX155" s="11"/>
      <c r="NY155" s="11"/>
      <c r="NZ155" s="11"/>
      <c r="OA155" s="11"/>
      <c r="OB155" s="11"/>
      <c r="OC155" s="11"/>
      <c r="OD155" s="11"/>
      <c r="OE155" s="11"/>
    </row>
    <row r="156" spans="1:395" s="17" customFormat="1" ht="34" customHeight="1" outlineLevel="1" x14ac:dyDescent="0.3">
      <c r="A156" s="16"/>
      <c r="B156" s="504" t="s">
        <v>153</v>
      </c>
      <c r="C156" s="505"/>
      <c r="D156" s="506"/>
      <c r="E156" s="162"/>
      <c r="F156" s="162"/>
      <c r="G156" s="162"/>
      <c r="H156" s="162"/>
      <c r="I156" s="162"/>
      <c r="J156" s="162"/>
      <c r="K156" s="162"/>
      <c r="L156" s="163"/>
      <c r="M156" s="431"/>
      <c r="N156" s="117" t="s">
        <v>639</v>
      </c>
      <c r="O156" s="125" t="s">
        <v>638</v>
      </c>
      <c r="P156" s="118" t="s">
        <v>628</v>
      </c>
      <c r="Q156" s="126" t="s">
        <v>13</v>
      </c>
      <c r="R156" s="118" t="s">
        <v>629</v>
      </c>
      <c r="S156" s="431"/>
      <c r="T156" s="119" t="s">
        <v>630</v>
      </c>
      <c r="U156" s="117" t="s">
        <v>631</v>
      </c>
      <c r="V156" s="118" t="s">
        <v>635</v>
      </c>
      <c r="W156" s="118" t="s">
        <v>636</v>
      </c>
      <c r="X156" s="221" t="s">
        <v>632</v>
      </c>
      <c r="Y156" s="201" t="s">
        <v>633</v>
      </c>
      <c r="Z156" s="201" t="s">
        <v>634</v>
      </c>
      <c r="AA156" s="222" t="s">
        <v>657</v>
      </c>
      <c r="AB156" s="641"/>
      <c r="AC156" s="161"/>
      <c r="AD156" s="162"/>
      <c r="AE156" s="162"/>
      <c r="AF156" s="162"/>
      <c r="AG156" s="163"/>
      <c r="AH156" s="431"/>
      <c r="AI156" s="667" t="s">
        <v>669</v>
      </c>
      <c r="AJ156" s="668" t="s">
        <v>666</v>
      </c>
      <c r="AK156" s="668" t="s">
        <v>667</v>
      </c>
      <c r="AL156" s="668" t="s">
        <v>664</v>
      </c>
      <c r="AM156" s="668" t="s">
        <v>668</v>
      </c>
      <c r="AN156" s="323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  <c r="KO156" s="11"/>
      <c r="KP156" s="11"/>
      <c r="KQ156" s="11"/>
      <c r="KR156" s="11"/>
      <c r="KS156" s="11"/>
      <c r="KT156" s="11"/>
      <c r="KU156" s="11"/>
      <c r="KV156" s="11"/>
      <c r="KW156" s="11"/>
      <c r="KX156" s="11"/>
      <c r="KY156" s="11"/>
      <c r="KZ156" s="11"/>
      <c r="LA156" s="11"/>
      <c r="LB156" s="11"/>
      <c r="LC156" s="11"/>
      <c r="LD156" s="11"/>
      <c r="LE156" s="11"/>
      <c r="LF156" s="11"/>
      <c r="LG156" s="11"/>
      <c r="LH156" s="11"/>
      <c r="LI156" s="11"/>
      <c r="LJ156" s="11"/>
      <c r="LK156" s="11"/>
      <c r="LL156" s="11"/>
      <c r="LM156" s="11"/>
      <c r="LN156" s="11"/>
      <c r="LO156" s="11"/>
      <c r="LP156" s="11"/>
      <c r="LQ156" s="11"/>
      <c r="LR156" s="11"/>
      <c r="LS156" s="11"/>
      <c r="LT156" s="11"/>
      <c r="LU156" s="11"/>
      <c r="LV156" s="11"/>
      <c r="LW156" s="11"/>
      <c r="LX156" s="11"/>
      <c r="LY156" s="11"/>
      <c r="LZ156" s="11"/>
      <c r="MA156" s="11"/>
      <c r="MB156" s="11"/>
      <c r="MC156" s="11"/>
      <c r="MD156" s="11"/>
      <c r="ME156" s="11"/>
      <c r="MF156" s="11"/>
      <c r="MG156" s="11"/>
      <c r="MH156" s="11"/>
      <c r="MI156" s="11"/>
      <c r="MJ156" s="11"/>
      <c r="MK156" s="11"/>
      <c r="ML156" s="11"/>
      <c r="MM156" s="11"/>
      <c r="MN156" s="11"/>
      <c r="MO156" s="11"/>
      <c r="MP156" s="11"/>
      <c r="MQ156" s="11"/>
      <c r="MR156" s="11"/>
      <c r="MS156" s="11"/>
      <c r="MT156" s="11"/>
      <c r="MU156" s="11"/>
      <c r="MV156" s="11"/>
      <c r="MW156" s="11"/>
      <c r="MX156" s="11"/>
      <c r="MY156" s="11"/>
      <c r="MZ156" s="11"/>
      <c r="NA156" s="11"/>
      <c r="NB156" s="11"/>
      <c r="NC156" s="11"/>
      <c r="ND156" s="11"/>
      <c r="NE156" s="11"/>
      <c r="NF156" s="11"/>
      <c r="NG156" s="11"/>
      <c r="NH156" s="11"/>
      <c r="NI156" s="11"/>
      <c r="NJ156" s="11"/>
      <c r="NK156" s="11"/>
      <c r="NL156" s="11"/>
      <c r="NM156" s="11"/>
      <c r="NN156" s="11"/>
      <c r="NO156" s="11"/>
      <c r="NP156" s="11"/>
      <c r="NQ156" s="11"/>
      <c r="NR156" s="11"/>
      <c r="NS156" s="11"/>
      <c r="NT156" s="11"/>
      <c r="NU156" s="11"/>
      <c r="NV156" s="11"/>
      <c r="NW156" s="11"/>
      <c r="NX156" s="11"/>
      <c r="NY156" s="11"/>
      <c r="NZ156" s="11"/>
      <c r="OA156" s="11"/>
      <c r="OB156" s="11"/>
      <c r="OC156" s="11"/>
      <c r="OD156" s="11"/>
      <c r="OE156" s="11"/>
    </row>
    <row r="157" spans="1:395" s="11" customFormat="1" ht="25" customHeight="1" outlineLevel="2" x14ac:dyDescent="0.25">
      <c r="B157" s="507" t="s">
        <v>307</v>
      </c>
      <c r="C157" s="61"/>
      <c r="D157" s="12"/>
      <c r="E157" s="12" t="s">
        <v>308</v>
      </c>
      <c r="F157" s="12" t="s">
        <v>174</v>
      </c>
      <c r="G157" s="12" t="s">
        <v>309</v>
      </c>
      <c r="H157" s="12" t="s">
        <v>277</v>
      </c>
      <c r="I157" s="12" t="s">
        <v>158</v>
      </c>
      <c r="J157" s="12"/>
      <c r="K157" s="12"/>
      <c r="L157" s="121"/>
      <c r="M157" s="431"/>
      <c r="N157" s="120"/>
      <c r="O157" s="396"/>
      <c r="P157" s="384"/>
      <c r="Q157" s="409"/>
      <c r="R157" s="384"/>
      <c r="S157" s="431"/>
      <c r="T157" s="442"/>
      <c r="U157" s="458"/>
      <c r="V157" s="459"/>
      <c r="W157" s="459"/>
      <c r="X157" s="459"/>
      <c r="Y157" s="459"/>
      <c r="Z157" s="459"/>
      <c r="AA157" s="460">
        <f t="shared" ref="AA157:AA161" si="18">Z157+Y157+X157+V157+U157+W157</f>
        <v>0</v>
      </c>
      <c r="AB157" s="642"/>
      <c r="AC157" s="120"/>
      <c r="AD157" s="12"/>
      <c r="AE157" s="12"/>
      <c r="AF157" s="12"/>
      <c r="AG157" s="121"/>
      <c r="AH157" s="431"/>
      <c r="AI157" s="300"/>
      <c r="AJ157" s="301"/>
      <c r="AK157" s="301"/>
      <c r="AL157" s="301"/>
      <c r="AM157" s="301"/>
      <c r="AN157" s="302"/>
    </row>
    <row r="158" spans="1:395" s="11" customFormat="1" ht="25" customHeight="1" outlineLevel="2" x14ac:dyDescent="0.25">
      <c r="B158" s="507" t="s">
        <v>310</v>
      </c>
      <c r="C158" s="61"/>
      <c r="D158" s="12"/>
      <c r="E158" s="12" t="s">
        <v>311</v>
      </c>
      <c r="F158" s="12" t="s">
        <v>174</v>
      </c>
      <c r="G158" s="12" t="s">
        <v>312</v>
      </c>
      <c r="H158" s="12" t="s">
        <v>277</v>
      </c>
      <c r="I158" s="12" t="s">
        <v>158</v>
      </c>
      <c r="J158" s="12"/>
      <c r="K158" s="12"/>
      <c r="L158" s="121"/>
      <c r="M158" s="431"/>
      <c r="N158" s="120"/>
      <c r="O158" s="396"/>
      <c r="P158" s="384"/>
      <c r="Q158" s="409"/>
      <c r="R158" s="384"/>
      <c r="S158" s="431"/>
      <c r="T158" s="442"/>
      <c r="U158" s="458"/>
      <c r="V158" s="459"/>
      <c r="W158" s="459"/>
      <c r="X158" s="459"/>
      <c r="Y158" s="459"/>
      <c r="Z158" s="459"/>
      <c r="AA158" s="460">
        <f t="shared" si="18"/>
        <v>0</v>
      </c>
      <c r="AB158" s="642"/>
      <c r="AC158" s="120"/>
      <c r="AD158" s="12"/>
      <c r="AE158" s="12"/>
      <c r="AF158" s="12"/>
      <c r="AG158" s="121"/>
      <c r="AH158" s="431"/>
      <c r="AI158" s="300"/>
      <c r="AJ158" s="301"/>
      <c r="AK158" s="301"/>
      <c r="AL158" s="301"/>
      <c r="AM158" s="301"/>
      <c r="AN158" s="302"/>
    </row>
    <row r="159" spans="1:395" s="11" customFormat="1" ht="25" customHeight="1" outlineLevel="2" x14ac:dyDescent="0.25">
      <c r="B159" s="507" t="s">
        <v>313</v>
      </c>
      <c r="C159" s="61"/>
      <c r="D159" s="12"/>
      <c r="E159" s="12" t="s">
        <v>276</v>
      </c>
      <c r="F159" s="12" t="s">
        <v>174</v>
      </c>
      <c r="G159" s="12" t="s">
        <v>180</v>
      </c>
      <c r="H159" s="12" t="s">
        <v>277</v>
      </c>
      <c r="I159" s="12" t="s">
        <v>158</v>
      </c>
      <c r="J159" s="12"/>
      <c r="K159" s="12"/>
      <c r="L159" s="121"/>
      <c r="M159" s="431"/>
      <c r="N159" s="120"/>
      <c r="O159" s="396"/>
      <c r="P159" s="384"/>
      <c r="Q159" s="409"/>
      <c r="R159" s="384"/>
      <c r="S159" s="431"/>
      <c r="T159" s="442"/>
      <c r="U159" s="458"/>
      <c r="V159" s="459"/>
      <c r="W159" s="459"/>
      <c r="X159" s="459"/>
      <c r="Y159" s="459"/>
      <c r="Z159" s="459"/>
      <c r="AA159" s="460">
        <f t="shared" si="18"/>
        <v>0</v>
      </c>
      <c r="AB159" s="642"/>
      <c r="AC159" s="120"/>
      <c r="AD159" s="12"/>
      <c r="AE159" s="12"/>
      <c r="AF159" s="12"/>
      <c r="AG159" s="121"/>
      <c r="AH159" s="431"/>
      <c r="AI159" s="300"/>
      <c r="AJ159" s="301"/>
      <c r="AK159" s="301"/>
      <c r="AL159" s="301"/>
      <c r="AM159" s="301"/>
      <c r="AN159" s="302"/>
    </row>
    <row r="160" spans="1:395" s="11" customFormat="1" ht="25" customHeight="1" outlineLevel="2" x14ac:dyDescent="0.25">
      <c r="B160" s="507" t="s">
        <v>715</v>
      </c>
      <c r="C160" s="61">
        <v>1</v>
      </c>
      <c r="D160" s="12"/>
      <c r="E160" s="12" t="s">
        <v>705</v>
      </c>
      <c r="F160" s="12" t="s">
        <v>179</v>
      </c>
      <c r="G160" s="12" t="s">
        <v>180</v>
      </c>
      <c r="H160" s="12" t="s">
        <v>706</v>
      </c>
      <c r="I160" s="12" t="s">
        <v>707</v>
      </c>
      <c r="J160" s="12" t="s">
        <v>708</v>
      </c>
      <c r="K160" s="12" t="s">
        <v>706</v>
      </c>
      <c r="L160" s="12" t="s">
        <v>707</v>
      </c>
      <c r="M160" s="431"/>
      <c r="N160" s="619">
        <v>0.5</v>
      </c>
      <c r="O160" s="620">
        <v>1</v>
      </c>
      <c r="P160" s="621">
        <v>1</v>
      </c>
      <c r="Q160" s="622">
        <v>0</v>
      </c>
      <c r="R160" s="623">
        <v>0</v>
      </c>
      <c r="S160" s="431"/>
      <c r="T160" s="442">
        <f>6.8*52</f>
        <v>353.59999999999997</v>
      </c>
      <c r="U160" s="615">
        <v>0</v>
      </c>
      <c r="V160" s="459">
        <v>0.5</v>
      </c>
      <c r="W160" s="616">
        <v>0</v>
      </c>
      <c r="X160" s="616">
        <v>0</v>
      </c>
      <c r="Y160" s="459">
        <v>0.1</v>
      </c>
      <c r="Z160" s="616">
        <v>0</v>
      </c>
      <c r="AA160" s="460">
        <f t="shared" ref="AA160" si="19">Z160+Y160+X160+W160+V160+U160</f>
        <v>0.6</v>
      </c>
      <c r="AB160" s="642"/>
      <c r="AC160" s="120"/>
      <c r="AD160" s="12"/>
      <c r="AE160" s="12"/>
      <c r="AF160" s="12"/>
      <c r="AG160" s="121"/>
      <c r="AH160" s="431"/>
      <c r="AI160" s="624" t="s">
        <v>671</v>
      </c>
      <c r="AJ160" s="625" t="s">
        <v>32</v>
      </c>
      <c r="AK160" s="625" t="s">
        <v>32</v>
      </c>
      <c r="AL160" s="625" t="s">
        <v>32</v>
      </c>
      <c r="AM160" s="625" t="s">
        <v>32</v>
      </c>
      <c r="AN160" s="302"/>
    </row>
    <row r="161" spans="1:395" ht="25" customHeight="1" outlineLevel="2" x14ac:dyDescent="0.25">
      <c r="B161" s="540">
        <v>4</v>
      </c>
      <c r="C161" s="509"/>
      <c r="D161" s="123"/>
      <c r="E161" s="123"/>
      <c r="F161" s="123"/>
      <c r="G161" s="123"/>
      <c r="H161" s="123"/>
      <c r="I161" s="123"/>
      <c r="J161" s="123"/>
      <c r="K161" s="123"/>
      <c r="L161" s="124"/>
      <c r="M161" s="431"/>
      <c r="N161" s="122"/>
      <c r="O161" s="397"/>
      <c r="P161" s="385"/>
      <c r="Q161" s="410"/>
      <c r="R161" s="385"/>
      <c r="S161" s="431"/>
      <c r="T161" s="443"/>
      <c r="U161" s="461"/>
      <c r="V161" s="462"/>
      <c r="W161" s="462"/>
      <c r="X161" s="462"/>
      <c r="Y161" s="462"/>
      <c r="Z161" s="462"/>
      <c r="AA161" s="463">
        <f t="shared" si="18"/>
        <v>0</v>
      </c>
      <c r="AB161" s="644"/>
      <c r="AC161" s="122"/>
      <c r="AD161" s="123"/>
      <c r="AE161" s="123"/>
      <c r="AF161" s="123"/>
      <c r="AG161" s="124"/>
      <c r="AH161" s="431"/>
      <c r="AI161" s="303"/>
      <c r="AJ161" s="304"/>
      <c r="AK161" s="304"/>
      <c r="AL161" s="304"/>
      <c r="AM161" s="304"/>
      <c r="AN161" s="305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  <c r="KO161" s="11"/>
      <c r="KP161" s="11"/>
      <c r="KQ161" s="11"/>
      <c r="KR161" s="11"/>
      <c r="KS161" s="11"/>
      <c r="KT161" s="11"/>
      <c r="KU161" s="11"/>
      <c r="KV161" s="11"/>
      <c r="KW161" s="11"/>
      <c r="KX161" s="11"/>
      <c r="KY161" s="11"/>
      <c r="KZ161" s="11"/>
      <c r="LA161" s="11"/>
      <c r="LB161" s="11"/>
      <c r="LC161" s="11"/>
      <c r="LD161" s="11"/>
      <c r="LE161" s="11"/>
      <c r="LF161" s="11"/>
      <c r="LG161" s="11"/>
      <c r="LH161" s="11"/>
      <c r="LI161" s="11"/>
      <c r="LJ161" s="11"/>
      <c r="LK161" s="11"/>
      <c r="LL161" s="11"/>
      <c r="LM161" s="11"/>
      <c r="LN161" s="11"/>
      <c r="LO161" s="11"/>
      <c r="LP161" s="11"/>
      <c r="LQ161" s="11"/>
      <c r="LR161" s="11"/>
      <c r="LS161" s="11"/>
      <c r="LT161" s="11"/>
      <c r="LU161" s="11"/>
      <c r="LV161" s="11"/>
      <c r="LW161" s="11"/>
      <c r="LX161" s="11"/>
      <c r="LY161" s="11"/>
      <c r="LZ161" s="11"/>
      <c r="MA161" s="11"/>
      <c r="MB161" s="11"/>
      <c r="MC161" s="11"/>
      <c r="MD161" s="11"/>
      <c r="ME161" s="11"/>
      <c r="MF161" s="11"/>
      <c r="MG161" s="11"/>
      <c r="MH161" s="11"/>
      <c r="MI161" s="11"/>
      <c r="MJ161" s="11"/>
      <c r="MK161" s="11"/>
      <c r="ML161" s="11"/>
      <c r="MM161" s="11"/>
      <c r="MN161" s="11"/>
      <c r="MO161" s="11"/>
      <c r="MP161" s="11"/>
      <c r="MQ161" s="11"/>
      <c r="MR161" s="11"/>
      <c r="MS161" s="11"/>
      <c r="MT161" s="11"/>
      <c r="MU161" s="11"/>
      <c r="MV161" s="11"/>
      <c r="MW161" s="11"/>
      <c r="MX161" s="11"/>
      <c r="MY161" s="11"/>
      <c r="MZ161" s="11"/>
      <c r="NA161" s="11"/>
      <c r="NB161" s="11"/>
      <c r="NC161" s="11"/>
      <c r="ND161" s="11"/>
      <c r="NE161" s="11"/>
      <c r="NF161" s="11"/>
      <c r="NG161" s="11"/>
      <c r="NH161" s="11"/>
      <c r="NI161" s="11"/>
      <c r="NJ161" s="11"/>
      <c r="NK161" s="11"/>
      <c r="NL161" s="11"/>
      <c r="NM161" s="11"/>
      <c r="NN161" s="11"/>
      <c r="NO161" s="11"/>
      <c r="NP161" s="11"/>
      <c r="NQ161" s="11"/>
      <c r="NR161" s="11"/>
      <c r="NS161" s="11"/>
      <c r="NT161" s="11"/>
      <c r="NU161" s="11"/>
      <c r="NV161" s="11"/>
      <c r="NW161" s="11"/>
      <c r="NX161" s="11"/>
      <c r="NY161" s="11"/>
    </row>
    <row r="162" spans="1:395" s="16" customFormat="1" ht="10" customHeight="1" outlineLevel="1" x14ac:dyDescent="0.25">
      <c r="B162" s="2"/>
      <c r="C162" s="70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40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32"/>
      <c r="AJ162" s="32"/>
      <c r="AK162" s="32"/>
      <c r="AL162" s="32"/>
      <c r="AM162" s="32"/>
      <c r="AN162" s="32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  <c r="KO162" s="11"/>
      <c r="KP162" s="11"/>
      <c r="KQ162" s="11"/>
      <c r="KR162" s="11"/>
      <c r="KS162" s="11"/>
      <c r="KT162" s="11"/>
      <c r="KU162" s="11"/>
      <c r="KV162" s="11"/>
      <c r="KW162" s="11"/>
      <c r="KX162" s="11"/>
      <c r="KY162" s="11"/>
      <c r="KZ162" s="11"/>
      <c r="LA162" s="11"/>
      <c r="LB162" s="11"/>
      <c r="LC162" s="11"/>
      <c r="LD162" s="11"/>
      <c r="LE162" s="11"/>
      <c r="LF162" s="11"/>
      <c r="LG162" s="11"/>
      <c r="LH162" s="11"/>
      <c r="LI162" s="11"/>
      <c r="LJ162" s="11"/>
      <c r="LK162" s="11"/>
      <c r="LL162" s="11"/>
      <c r="LM162" s="11"/>
      <c r="LN162" s="11"/>
      <c r="LO162" s="11"/>
      <c r="LP162" s="11"/>
      <c r="LQ162" s="11"/>
      <c r="LR162" s="11"/>
      <c r="LS162" s="11"/>
      <c r="LT162" s="11"/>
      <c r="LU162" s="11"/>
      <c r="LV162" s="11"/>
      <c r="LW162" s="11"/>
      <c r="LX162" s="11"/>
      <c r="LY162" s="11"/>
      <c r="LZ162" s="11"/>
      <c r="MA162" s="11"/>
      <c r="MB162" s="11"/>
      <c r="MC162" s="11"/>
      <c r="MD162" s="11"/>
      <c r="ME162" s="11"/>
      <c r="MF162" s="11"/>
      <c r="MG162" s="11"/>
      <c r="MH162" s="11"/>
      <c r="MI162" s="11"/>
      <c r="MJ162" s="11"/>
      <c r="MK162" s="11"/>
      <c r="ML162" s="11"/>
      <c r="MM162" s="11"/>
      <c r="MN162" s="11"/>
      <c r="MO162" s="11"/>
      <c r="MP162" s="11"/>
      <c r="MQ162" s="11"/>
      <c r="MR162" s="11"/>
      <c r="MS162" s="11"/>
      <c r="MT162" s="11"/>
      <c r="MU162" s="11"/>
      <c r="MV162" s="11"/>
      <c r="MW162" s="11"/>
      <c r="MX162" s="11"/>
      <c r="MY162" s="11"/>
      <c r="MZ162" s="11"/>
      <c r="NA162" s="11"/>
      <c r="NB162" s="11"/>
      <c r="NC162" s="11"/>
      <c r="ND162" s="11"/>
      <c r="NE162" s="11"/>
      <c r="NF162" s="11"/>
      <c r="NG162" s="11"/>
      <c r="NH162" s="11"/>
      <c r="NI162" s="11"/>
      <c r="NJ162" s="11"/>
      <c r="NK162" s="11"/>
      <c r="NL162" s="11"/>
      <c r="NM162" s="11"/>
      <c r="NN162" s="11"/>
      <c r="NO162" s="11"/>
      <c r="NP162" s="11"/>
      <c r="NQ162" s="11"/>
      <c r="NR162" s="11"/>
      <c r="NS162" s="11"/>
      <c r="NT162" s="11"/>
      <c r="NU162" s="11"/>
      <c r="NV162" s="11"/>
      <c r="NW162" s="11"/>
      <c r="NX162" s="11"/>
      <c r="NY162" s="11"/>
      <c r="NZ162" s="11"/>
      <c r="OA162" s="11"/>
      <c r="OB162" s="11"/>
      <c r="OC162" s="11"/>
      <c r="OD162" s="11"/>
      <c r="OE162" s="11"/>
    </row>
    <row r="163" spans="1:395" s="6" customFormat="1" ht="34" customHeight="1" outlineLevel="1" x14ac:dyDescent="0.3">
      <c r="A163" s="2"/>
      <c r="B163" s="541" t="s">
        <v>166</v>
      </c>
      <c r="C163" s="511"/>
      <c r="D163" s="542"/>
      <c r="E163" s="188"/>
      <c r="F163" s="188"/>
      <c r="G163" s="188"/>
      <c r="H163" s="188"/>
      <c r="I163" s="188"/>
      <c r="J163" s="188"/>
      <c r="K163" s="188"/>
      <c r="L163" s="189"/>
      <c r="M163" s="431"/>
      <c r="N163" s="127" t="s">
        <v>639</v>
      </c>
      <c r="O163" s="136" t="s">
        <v>638</v>
      </c>
      <c r="P163" s="128" t="s">
        <v>628</v>
      </c>
      <c r="Q163" s="137" t="s">
        <v>13</v>
      </c>
      <c r="R163" s="128" t="s">
        <v>629</v>
      </c>
      <c r="S163" s="431"/>
      <c r="T163" s="128" t="s">
        <v>630</v>
      </c>
      <c r="U163" s="128" t="s">
        <v>631</v>
      </c>
      <c r="V163" s="128" t="s">
        <v>635</v>
      </c>
      <c r="W163" s="128" t="s">
        <v>636</v>
      </c>
      <c r="X163" s="232" t="s">
        <v>632</v>
      </c>
      <c r="Y163" s="129" t="s">
        <v>633</v>
      </c>
      <c r="Z163" s="128" t="s">
        <v>634</v>
      </c>
      <c r="AA163" s="231" t="s">
        <v>657</v>
      </c>
      <c r="AB163" s="655"/>
      <c r="AC163" s="187"/>
      <c r="AD163" s="188"/>
      <c r="AE163" s="188"/>
      <c r="AF163" s="188"/>
      <c r="AG163" s="189"/>
      <c r="AH163" s="431"/>
      <c r="AI163" s="334"/>
      <c r="AJ163" s="335"/>
      <c r="AK163" s="335"/>
      <c r="AL163" s="335"/>
      <c r="AM163" s="335"/>
      <c r="AN163" s="336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</row>
    <row r="164" spans="1:395" s="11" customFormat="1" ht="25" customHeight="1" outlineLevel="2" x14ac:dyDescent="0.25">
      <c r="B164" s="513" t="s">
        <v>724</v>
      </c>
      <c r="C164" s="62"/>
      <c r="D164" s="13"/>
      <c r="E164" s="13" t="s">
        <v>314</v>
      </c>
      <c r="F164" s="13" t="s">
        <v>179</v>
      </c>
      <c r="G164" s="13" t="s">
        <v>180</v>
      </c>
      <c r="H164" s="13" t="s">
        <v>315</v>
      </c>
      <c r="I164" s="13"/>
      <c r="J164" s="13"/>
      <c r="K164" s="13"/>
      <c r="L164" s="132"/>
      <c r="M164" s="431"/>
      <c r="N164" s="131"/>
      <c r="O164" s="398"/>
      <c r="P164" s="386"/>
      <c r="Q164" s="407"/>
      <c r="R164" s="386"/>
      <c r="S164" s="431"/>
      <c r="T164" s="451"/>
      <c r="U164" s="464"/>
      <c r="V164" s="465"/>
      <c r="W164" s="465"/>
      <c r="X164" s="465"/>
      <c r="Y164" s="465"/>
      <c r="Z164" s="465"/>
      <c r="AA164" s="466">
        <f t="shared" ref="AA164:AA171" si="20">Z164+Y164+X164+W164+V164+U164</f>
        <v>0</v>
      </c>
      <c r="AB164" s="646"/>
      <c r="AC164" s="131"/>
      <c r="AD164" s="13"/>
      <c r="AE164" s="13"/>
      <c r="AF164" s="13"/>
      <c r="AG164" s="132"/>
      <c r="AH164" s="431"/>
      <c r="AI164" s="309"/>
      <c r="AJ164" s="310"/>
      <c r="AK164" s="310"/>
      <c r="AL164" s="310"/>
      <c r="AM164" s="310"/>
      <c r="AN164" s="311"/>
    </row>
    <row r="165" spans="1:395" s="11" customFormat="1" ht="25" customHeight="1" outlineLevel="2" x14ac:dyDescent="0.25">
      <c r="B165" s="513" t="s">
        <v>725</v>
      </c>
      <c r="C165" s="62"/>
      <c r="D165" s="13"/>
      <c r="E165" s="13" t="s">
        <v>316</v>
      </c>
      <c r="F165" s="13" t="s">
        <v>317</v>
      </c>
      <c r="G165" s="13" t="s">
        <v>318</v>
      </c>
      <c r="H165" s="13" t="s">
        <v>319</v>
      </c>
      <c r="I165" s="13"/>
      <c r="J165" s="13"/>
      <c r="K165" s="13"/>
      <c r="L165" s="132"/>
      <c r="M165" s="431"/>
      <c r="N165" s="131"/>
      <c r="O165" s="398"/>
      <c r="P165" s="386"/>
      <c r="Q165" s="407"/>
      <c r="R165" s="386"/>
      <c r="S165" s="431"/>
      <c r="T165" s="451"/>
      <c r="U165" s="464"/>
      <c r="V165" s="465"/>
      <c r="W165" s="465"/>
      <c r="X165" s="465"/>
      <c r="Y165" s="465"/>
      <c r="Z165" s="465"/>
      <c r="AA165" s="466">
        <f t="shared" si="20"/>
        <v>0</v>
      </c>
      <c r="AB165" s="646"/>
      <c r="AC165" s="131"/>
      <c r="AD165" s="13"/>
      <c r="AE165" s="13"/>
      <c r="AF165" s="13"/>
      <c r="AG165" s="132"/>
      <c r="AH165" s="431"/>
      <c r="AI165" s="309"/>
      <c r="AJ165" s="310"/>
      <c r="AK165" s="310"/>
      <c r="AL165" s="310"/>
      <c r="AM165" s="310"/>
      <c r="AN165" s="311"/>
    </row>
    <row r="166" spans="1:395" s="11" customFormat="1" ht="25" customHeight="1" outlineLevel="2" x14ac:dyDescent="0.25">
      <c r="B166" s="513" t="s">
        <v>726</v>
      </c>
      <c r="C166" s="62"/>
      <c r="D166" s="13"/>
      <c r="E166" s="13" t="s">
        <v>320</v>
      </c>
      <c r="F166" s="13" t="s">
        <v>321</v>
      </c>
      <c r="G166" s="13" t="s">
        <v>322</v>
      </c>
      <c r="H166" s="13" t="s">
        <v>323</v>
      </c>
      <c r="I166" s="13"/>
      <c r="J166" s="13"/>
      <c r="K166" s="13"/>
      <c r="L166" s="132"/>
      <c r="M166" s="431"/>
      <c r="N166" s="131"/>
      <c r="O166" s="398"/>
      <c r="P166" s="386"/>
      <c r="Q166" s="407"/>
      <c r="R166" s="386"/>
      <c r="S166" s="431"/>
      <c r="T166" s="451"/>
      <c r="U166" s="464"/>
      <c r="V166" s="465"/>
      <c r="W166" s="465"/>
      <c r="X166" s="465"/>
      <c r="Y166" s="465"/>
      <c r="Z166" s="465"/>
      <c r="AA166" s="466">
        <f t="shared" si="20"/>
        <v>0</v>
      </c>
      <c r="AB166" s="646"/>
      <c r="AC166" s="131"/>
      <c r="AD166" s="13"/>
      <c r="AE166" s="13"/>
      <c r="AF166" s="13"/>
      <c r="AG166" s="132"/>
      <c r="AH166" s="431"/>
      <c r="AI166" s="309"/>
      <c r="AJ166" s="310"/>
      <c r="AK166" s="310"/>
      <c r="AL166" s="310"/>
      <c r="AM166" s="310"/>
      <c r="AN166" s="311"/>
    </row>
    <row r="167" spans="1:395" s="11" customFormat="1" ht="25" customHeight="1" outlineLevel="2" x14ac:dyDescent="0.25">
      <c r="B167" s="513" t="s">
        <v>727</v>
      </c>
      <c r="C167" s="62"/>
      <c r="D167" s="13"/>
      <c r="E167" s="13" t="s">
        <v>324</v>
      </c>
      <c r="F167" s="13" t="s">
        <v>325</v>
      </c>
      <c r="G167" s="13" t="s">
        <v>326</v>
      </c>
      <c r="H167" s="13" t="s">
        <v>327</v>
      </c>
      <c r="I167" s="13"/>
      <c r="J167" s="13"/>
      <c r="K167" s="13"/>
      <c r="L167" s="132"/>
      <c r="M167" s="431"/>
      <c r="N167" s="131"/>
      <c r="O167" s="398"/>
      <c r="P167" s="386"/>
      <c r="Q167" s="407"/>
      <c r="R167" s="386"/>
      <c r="S167" s="431"/>
      <c r="T167" s="451"/>
      <c r="U167" s="464"/>
      <c r="V167" s="465"/>
      <c r="W167" s="465"/>
      <c r="X167" s="465"/>
      <c r="Y167" s="465"/>
      <c r="Z167" s="465"/>
      <c r="AA167" s="466">
        <f t="shared" si="20"/>
        <v>0</v>
      </c>
      <c r="AB167" s="646"/>
      <c r="AC167" s="131"/>
      <c r="AD167" s="13"/>
      <c r="AE167" s="13"/>
      <c r="AF167" s="13"/>
      <c r="AG167" s="132"/>
      <c r="AH167" s="431"/>
      <c r="AI167" s="309"/>
      <c r="AJ167" s="310"/>
      <c r="AK167" s="310"/>
      <c r="AL167" s="310"/>
      <c r="AM167" s="310"/>
      <c r="AN167" s="311"/>
    </row>
    <row r="168" spans="1:395" s="11" customFormat="1" ht="25" customHeight="1" outlineLevel="2" x14ac:dyDescent="0.25">
      <c r="B168" s="513" t="s">
        <v>728</v>
      </c>
      <c r="C168" s="62"/>
      <c r="D168" s="13"/>
      <c r="E168" s="13" t="s">
        <v>328</v>
      </c>
      <c r="F168" s="13" t="s">
        <v>321</v>
      </c>
      <c r="G168" s="13" t="s">
        <v>329</v>
      </c>
      <c r="H168" s="13" t="s">
        <v>330</v>
      </c>
      <c r="I168" s="13"/>
      <c r="J168" s="13"/>
      <c r="K168" s="13"/>
      <c r="L168" s="132"/>
      <c r="M168" s="431"/>
      <c r="N168" s="131"/>
      <c r="O168" s="398"/>
      <c r="P168" s="386"/>
      <c r="Q168" s="407"/>
      <c r="R168" s="386"/>
      <c r="S168" s="431"/>
      <c r="T168" s="451"/>
      <c r="U168" s="464"/>
      <c r="V168" s="465"/>
      <c r="W168" s="465"/>
      <c r="X168" s="465"/>
      <c r="Y168" s="465"/>
      <c r="Z168" s="465"/>
      <c r="AA168" s="466">
        <f t="shared" si="20"/>
        <v>0</v>
      </c>
      <c r="AB168" s="646"/>
      <c r="AC168" s="131"/>
      <c r="AD168" s="13"/>
      <c r="AE168" s="13"/>
      <c r="AF168" s="13"/>
      <c r="AG168" s="132"/>
      <c r="AH168" s="431"/>
      <c r="AI168" s="309"/>
      <c r="AJ168" s="310"/>
      <c r="AK168" s="310"/>
      <c r="AL168" s="310"/>
      <c r="AM168" s="310"/>
      <c r="AN168" s="311"/>
    </row>
    <row r="169" spans="1:395" s="11" customFormat="1" ht="25" customHeight="1" outlineLevel="2" x14ac:dyDescent="0.25">
      <c r="B169" s="513" t="s">
        <v>735</v>
      </c>
      <c r="C169" s="62"/>
      <c r="D169" s="13"/>
      <c r="E169" s="13"/>
      <c r="F169" s="13"/>
      <c r="G169" s="13"/>
      <c r="H169" s="13" t="s">
        <v>736</v>
      </c>
      <c r="I169" s="13"/>
      <c r="J169" s="13"/>
      <c r="K169" s="13"/>
      <c r="L169" s="132"/>
      <c r="M169" s="431"/>
      <c r="N169" s="131"/>
      <c r="O169" s="398"/>
      <c r="P169" s="386"/>
      <c r="Q169" s="407"/>
      <c r="R169" s="386"/>
      <c r="S169" s="431"/>
      <c r="T169" s="451"/>
      <c r="U169" s="464"/>
      <c r="V169" s="465"/>
      <c r="W169" s="465"/>
      <c r="X169" s="465"/>
      <c r="Y169" s="465"/>
      <c r="Z169" s="465"/>
      <c r="AA169" s="466">
        <f t="shared" si="20"/>
        <v>0</v>
      </c>
      <c r="AB169" s="646"/>
      <c r="AC169" s="131"/>
      <c r="AD169" s="13"/>
      <c r="AE169" s="13"/>
      <c r="AF169" s="13"/>
      <c r="AG169" s="132"/>
      <c r="AH169" s="431"/>
      <c r="AI169" s="309"/>
      <c r="AJ169" s="310"/>
      <c r="AK169" s="310"/>
      <c r="AL169" s="310"/>
      <c r="AM169" s="310"/>
      <c r="AN169" s="311"/>
    </row>
    <row r="170" spans="1:395" s="11" customFormat="1" ht="25" customHeight="1" outlineLevel="2" x14ac:dyDescent="0.25">
      <c r="B170" s="513" t="s">
        <v>734</v>
      </c>
      <c r="C170" s="63"/>
      <c r="D170" s="13"/>
      <c r="E170" s="13"/>
      <c r="F170" s="13" t="s">
        <v>321</v>
      </c>
      <c r="G170" s="13"/>
      <c r="H170" s="13"/>
      <c r="I170" s="13"/>
      <c r="J170" s="13"/>
      <c r="K170" s="13"/>
      <c r="L170" s="132"/>
      <c r="M170" s="431"/>
      <c r="N170" s="131"/>
      <c r="O170" s="398"/>
      <c r="P170" s="386"/>
      <c r="Q170" s="407"/>
      <c r="R170" s="386"/>
      <c r="S170" s="431"/>
      <c r="T170" s="451"/>
      <c r="U170" s="464"/>
      <c r="V170" s="465"/>
      <c r="W170" s="465"/>
      <c r="X170" s="465"/>
      <c r="Y170" s="465"/>
      <c r="Z170" s="465"/>
      <c r="AA170" s="466">
        <f t="shared" si="20"/>
        <v>0</v>
      </c>
      <c r="AB170" s="646"/>
      <c r="AC170" s="131"/>
      <c r="AD170" s="13"/>
      <c r="AE170" s="13"/>
      <c r="AF170" s="13"/>
      <c r="AG170" s="132"/>
      <c r="AH170" s="431"/>
      <c r="AI170" s="309"/>
      <c r="AJ170" s="310"/>
      <c r="AK170" s="310"/>
      <c r="AL170" s="310"/>
      <c r="AM170" s="310"/>
      <c r="AN170" s="311"/>
    </row>
    <row r="171" spans="1:395" s="11" customFormat="1" ht="25" customHeight="1" outlineLevel="2" x14ac:dyDescent="0.25">
      <c r="B171" s="514">
        <v>7</v>
      </c>
      <c r="C171" s="543"/>
      <c r="D171" s="134"/>
      <c r="E171" s="134"/>
      <c r="F171" s="134"/>
      <c r="G171" s="134"/>
      <c r="H171" s="134"/>
      <c r="I171" s="134"/>
      <c r="J171" s="134"/>
      <c r="K171" s="134"/>
      <c r="L171" s="135"/>
      <c r="M171" s="431"/>
      <c r="N171" s="133"/>
      <c r="O171" s="399"/>
      <c r="P171" s="387"/>
      <c r="Q171" s="408"/>
      <c r="R171" s="387"/>
      <c r="S171" s="431"/>
      <c r="T171" s="452"/>
      <c r="U171" s="467"/>
      <c r="V171" s="468"/>
      <c r="W171" s="468"/>
      <c r="X171" s="468"/>
      <c r="Y171" s="468"/>
      <c r="Z171" s="468"/>
      <c r="AA171" s="469">
        <f t="shared" si="20"/>
        <v>0</v>
      </c>
      <c r="AB171" s="647"/>
      <c r="AC171" s="133"/>
      <c r="AD171" s="134"/>
      <c r="AE171" s="134"/>
      <c r="AF171" s="134"/>
      <c r="AG171" s="135"/>
      <c r="AH171" s="431"/>
      <c r="AI171" s="312"/>
      <c r="AJ171" s="313"/>
      <c r="AK171" s="313"/>
      <c r="AL171" s="313"/>
      <c r="AM171" s="313"/>
      <c r="AN171" s="314"/>
    </row>
    <row r="172" spans="1:395" s="16" customFormat="1" ht="10" customHeight="1" outlineLevel="1" x14ac:dyDescent="0.25">
      <c r="B172" s="2"/>
      <c r="C172" s="70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40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32"/>
      <c r="AJ172" s="32"/>
      <c r="AK172" s="32"/>
      <c r="AL172" s="32"/>
      <c r="AM172" s="32"/>
      <c r="AN172" s="32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  <c r="KO172" s="11"/>
      <c r="KP172" s="11"/>
      <c r="KQ172" s="11"/>
      <c r="KR172" s="11"/>
      <c r="KS172" s="11"/>
      <c r="KT172" s="11"/>
      <c r="KU172" s="11"/>
      <c r="KV172" s="11"/>
      <c r="KW172" s="11"/>
      <c r="KX172" s="11"/>
      <c r="KY172" s="11"/>
      <c r="KZ172" s="11"/>
      <c r="LA172" s="11"/>
      <c r="LB172" s="11"/>
      <c r="LC172" s="11"/>
      <c r="LD172" s="11"/>
      <c r="LE172" s="11"/>
      <c r="LF172" s="11"/>
      <c r="LG172" s="11"/>
      <c r="LH172" s="11"/>
      <c r="LI172" s="11"/>
      <c r="LJ172" s="11"/>
      <c r="LK172" s="11"/>
      <c r="LL172" s="11"/>
      <c r="LM172" s="11"/>
      <c r="LN172" s="11"/>
      <c r="LO172" s="11"/>
      <c r="LP172" s="11"/>
      <c r="LQ172" s="11"/>
      <c r="LR172" s="11"/>
      <c r="LS172" s="11"/>
      <c r="LT172" s="11"/>
      <c r="LU172" s="11"/>
      <c r="LV172" s="11"/>
      <c r="LW172" s="11"/>
      <c r="LX172" s="11"/>
      <c r="LY172" s="11"/>
      <c r="LZ172" s="11"/>
      <c r="MA172" s="11"/>
      <c r="MB172" s="11"/>
      <c r="MC172" s="11"/>
      <c r="MD172" s="11"/>
      <c r="ME172" s="11"/>
      <c r="MF172" s="11"/>
      <c r="MG172" s="11"/>
      <c r="MH172" s="11"/>
      <c r="MI172" s="11"/>
      <c r="MJ172" s="11"/>
      <c r="MK172" s="11"/>
      <c r="ML172" s="11"/>
      <c r="MM172" s="11"/>
      <c r="MN172" s="11"/>
      <c r="MO172" s="11"/>
      <c r="MP172" s="11"/>
      <c r="MQ172" s="11"/>
      <c r="MR172" s="11"/>
      <c r="MS172" s="11"/>
      <c r="MT172" s="11"/>
      <c r="MU172" s="11"/>
      <c r="MV172" s="11"/>
      <c r="MW172" s="11"/>
      <c r="MX172" s="11"/>
      <c r="MY172" s="11"/>
      <c r="MZ172" s="11"/>
      <c r="NA172" s="11"/>
      <c r="NB172" s="11"/>
      <c r="NC172" s="11"/>
      <c r="ND172" s="11"/>
      <c r="NE172" s="11"/>
      <c r="NF172" s="11"/>
      <c r="NG172" s="11"/>
      <c r="NH172" s="11"/>
      <c r="NI172" s="11"/>
      <c r="NJ172" s="11"/>
      <c r="NK172" s="11"/>
      <c r="NL172" s="11"/>
      <c r="NM172" s="11"/>
      <c r="NN172" s="11"/>
      <c r="NO172" s="11"/>
      <c r="NP172" s="11"/>
      <c r="NQ172" s="11"/>
      <c r="NR172" s="11"/>
      <c r="NS172" s="11"/>
      <c r="NT172" s="11"/>
      <c r="NU172" s="11"/>
      <c r="NV172" s="11"/>
      <c r="NW172" s="11"/>
      <c r="NX172" s="11"/>
      <c r="NY172" s="11"/>
      <c r="NZ172" s="11"/>
      <c r="OA172" s="11"/>
      <c r="OB172" s="11"/>
      <c r="OC172" s="11"/>
      <c r="OD172" s="11"/>
      <c r="OE172" s="11"/>
    </row>
    <row r="173" spans="1:395" s="21" customFormat="1" ht="34" customHeight="1" outlineLevel="1" x14ac:dyDescent="0.3">
      <c r="A173" s="11"/>
      <c r="B173" s="516" t="s">
        <v>709</v>
      </c>
      <c r="C173" s="517"/>
      <c r="D173" s="518"/>
      <c r="E173" s="170"/>
      <c r="F173" s="170"/>
      <c r="G173" s="170"/>
      <c r="H173" s="170"/>
      <c r="I173" s="170"/>
      <c r="J173" s="170"/>
      <c r="K173" s="170"/>
      <c r="L173" s="171"/>
      <c r="M173" s="431"/>
      <c r="N173" s="138" t="s">
        <v>639</v>
      </c>
      <c r="O173" s="147" t="s">
        <v>638</v>
      </c>
      <c r="P173" s="139" t="s">
        <v>628</v>
      </c>
      <c r="Q173" s="148" t="s">
        <v>13</v>
      </c>
      <c r="R173" s="139" t="s">
        <v>629</v>
      </c>
      <c r="S173" s="431"/>
      <c r="T173" s="141" t="s">
        <v>637</v>
      </c>
      <c r="U173" s="138" t="s">
        <v>631</v>
      </c>
      <c r="V173" s="139" t="s">
        <v>635</v>
      </c>
      <c r="W173" s="139" t="s">
        <v>636</v>
      </c>
      <c r="X173" s="207" t="s">
        <v>632</v>
      </c>
      <c r="Y173" s="206" t="s">
        <v>633</v>
      </c>
      <c r="Z173" s="206" t="s">
        <v>634</v>
      </c>
      <c r="AA173" s="223" t="s">
        <v>657</v>
      </c>
      <c r="AB173" s="648"/>
      <c r="AC173" s="169"/>
      <c r="AD173" s="170"/>
      <c r="AE173" s="170"/>
      <c r="AF173" s="170"/>
      <c r="AG173" s="171"/>
      <c r="AH173" s="431"/>
      <c r="AI173" s="669" t="s">
        <v>669</v>
      </c>
      <c r="AJ173" s="670" t="s">
        <v>666</v>
      </c>
      <c r="AK173" s="670" t="s">
        <v>667</v>
      </c>
      <c r="AL173" s="670" t="s">
        <v>664</v>
      </c>
      <c r="AM173" s="670" t="s">
        <v>668</v>
      </c>
      <c r="AN173" s="315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</row>
    <row r="174" spans="1:395" s="11" customFormat="1" ht="25" customHeight="1" outlineLevel="2" x14ac:dyDescent="0.25">
      <c r="B174" s="519" t="s">
        <v>720</v>
      </c>
      <c r="C174" s="64"/>
      <c r="D174" s="27"/>
      <c r="E174" s="27"/>
      <c r="F174" s="27"/>
      <c r="G174" s="27"/>
      <c r="H174" s="27"/>
      <c r="I174" s="27"/>
      <c r="J174" s="27"/>
      <c r="K174" s="27"/>
      <c r="L174" s="143"/>
      <c r="M174" s="431"/>
      <c r="N174" s="142"/>
      <c r="O174" s="400"/>
      <c r="P174" s="388"/>
      <c r="Q174" s="423"/>
      <c r="R174" s="436"/>
      <c r="S174" s="431"/>
      <c r="T174" s="446">
        <v>457000</v>
      </c>
      <c r="U174" s="470"/>
      <c r="V174" s="471"/>
      <c r="W174" s="471"/>
      <c r="X174" s="471"/>
      <c r="Y174" s="471"/>
      <c r="Z174" s="471"/>
      <c r="AA174" s="472">
        <f t="shared" ref="AA174:AA177" si="21">Z174+Y174+X174+W174+V174+U174</f>
        <v>0</v>
      </c>
      <c r="AB174" s="649"/>
      <c r="AC174" s="142"/>
      <c r="AD174" s="27"/>
      <c r="AE174" s="27"/>
      <c r="AF174" s="27"/>
      <c r="AG174" s="143"/>
      <c r="AH174" s="431"/>
      <c r="AI174" s="316"/>
      <c r="AJ174" s="317"/>
      <c r="AK174" s="317"/>
      <c r="AL174" s="317"/>
      <c r="AM174" s="317"/>
      <c r="AN174" s="318"/>
    </row>
    <row r="175" spans="1:395" s="11" customFormat="1" ht="25" customHeight="1" outlineLevel="2" x14ac:dyDescent="0.25">
      <c r="B175" s="519"/>
      <c r="C175" s="64"/>
      <c r="D175" s="27"/>
      <c r="E175" s="27"/>
      <c r="F175" s="27"/>
      <c r="G175" s="27"/>
      <c r="H175" s="27"/>
      <c r="I175" s="27"/>
      <c r="J175" s="27"/>
      <c r="K175" s="27"/>
      <c r="L175" s="143"/>
      <c r="M175" s="431"/>
      <c r="N175" s="142"/>
      <c r="O175" s="400"/>
      <c r="P175" s="388"/>
      <c r="Q175" s="423"/>
      <c r="R175" s="436"/>
      <c r="S175" s="431"/>
      <c r="T175" s="446"/>
      <c r="U175" s="470"/>
      <c r="V175" s="471"/>
      <c r="W175" s="471"/>
      <c r="X175" s="471"/>
      <c r="Y175" s="471"/>
      <c r="Z175" s="471"/>
      <c r="AA175" s="472">
        <f t="shared" si="21"/>
        <v>0</v>
      </c>
      <c r="AB175" s="649"/>
      <c r="AC175" s="142"/>
      <c r="AD175" s="27"/>
      <c r="AE175" s="27"/>
      <c r="AF175" s="27"/>
      <c r="AG175" s="143"/>
      <c r="AH175" s="431"/>
      <c r="AI175" s="316"/>
      <c r="AJ175" s="317"/>
      <c r="AK175" s="317"/>
      <c r="AL175" s="317"/>
      <c r="AM175" s="317"/>
      <c r="AN175" s="318"/>
    </row>
    <row r="176" spans="1:395" s="11" customFormat="1" ht="25" customHeight="1" outlineLevel="2" x14ac:dyDescent="0.25">
      <c r="B176" s="519"/>
      <c r="C176" s="64"/>
      <c r="D176" s="27"/>
      <c r="E176" s="27"/>
      <c r="F176" s="27"/>
      <c r="G176" s="27"/>
      <c r="H176" s="27"/>
      <c r="I176" s="27"/>
      <c r="J176" s="27"/>
      <c r="K176" s="27"/>
      <c r="L176" s="143"/>
      <c r="M176" s="431"/>
      <c r="N176" s="142"/>
      <c r="O176" s="400"/>
      <c r="P176" s="388"/>
      <c r="Q176" s="423"/>
      <c r="R176" s="436"/>
      <c r="S176" s="431"/>
      <c r="T176" s="446"/>
      <c r="U176" s="470"/>
      <c r="V176" s="471"/>
      <c r="W176" s="471"/>
      <c r="X176" s="471"/>
      <c r="Y176" s="471"/>
      <c r="Z176" s="471"/>
      <c r="AA176" s="472"/>
      <c r="AB176" s="649"/>
      <c r="AC176" s="142"/>
      <c r="AD176" s="27"/>
      <c r="AE176" s="27"/>
      <c r="AF176" s="27"/>
      <c r="AG176" s="143"/>
      <c r="AH176" s="431"/>
      <c r="AI176" s="316"/>
      <c r="AJ176" s="317"/>
      <c r="AK176" s="317"/>
      <c r="AL176" s="317"/>
      <c r="AM176" s="317"/>
      <c r="AN176" s="318"/>
    </row>
    <row r="177" spans="1:401" ht="25" customHeight="1" outlineLevel="2" x14ac:dyDescent="0.25">
      <c r="B177" s="544">
        <v>2</v>
      </c>
      <c r="C177" s="521"/>
      <c r="D177" s="145"/>
      <c r="E177" s="145"/>
      <c r="F177" s="145"/>
      <c r="G177" s="145"/>
      <c r="H177" s="145"/>
      <c r="I177" s="145"/>
      <c r="J177" s="145"/>
      <c r="K177" s="145"/>
      <c r="L177" s="146"/>
      <c r="M177" s="431"/>
      <c r="N177" s="144"/>
      <c r="O177" s="401"/>
      <c r="P177" s="389"/>
      <c r="Q177" s="424"/>
      <c r="R177" s="437"/>
      <c r="S177" s="431"/>
      <c r="T177" s="447"/>
      <c r="U177" s="473"/>
      <c r="V177" s="474"/>
      <c r="W177" s="474"/>
      <c r="X177" s="474"/>
      <c r="Y177" s="474"/>
      <c r="Z177" s="474"/>
      <c r="AA177" s="475">
        <f t="shared" si="21"/>
        <v>0</v>
      </c>
      <c r="AB177" s="650"/>
      <c r="AC177" s="144"/>
      <c r="AD177" s="145"/>
      <c r="AE177" s="145"/>
      <c r="AF177" s="145"/>
      <c r="AG177" s="146"/>
      <c r="AH177" s="431"/>
      <c r="AI177" s="319"/>
      <c r="AJ177" s="320"/>
      <c r="AK177" s="320"/>
      <c r="AL177" s="320"/>
      <c r="AM177" s="320"/>
      <c r="AN177" s="321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  <c r="DD177" s="29"/>
      <c r="DE177" s="29"/>
      <c r="DF177" s="29"/>
      <c r="DG177" s="29"/>
      <c r="DH177" s="29"/>
      <c r="DI177" s="29"/>
      <c r="DJ177" s="29"/>
      <c r="DK177" s="29"/>
      <c r="DL177" s="29"/>
      <c r="DM177" s="29"/>
      <c r="DN177" s="29"/>
      <c r="DO177" s="29"/>
      <c r="DP177" s="29"/>
      <c r="DQ177" s="29"/>
      <c r="DR177" s="29"/>
      <c r="DS177" s="29"/>
      <c r="DT177" s="29"/>
      <c r="DU177" s="29"/>
      <c r="DV177" s="29"/>
      <c r="DW177" s="29"/>
      <c r="DX177" s="29"/>
      <c r="DY177" s="29"/>
      <c r="DZ177" s="29"/>
      <c r="EA177" s="29"/>
      <c r="EB177" s="29"/>
      <c r="EC177" s="29"/>
      <c r="ED177" s="29"/>
      <c r="EE177" s="29"/>
      <c r="EF177" s="29"/>
      <c r="EG177" s="29"/>
      <c r="EH177" s="29"/>
      <c r="EI177" s="29"/>
      <c r="EJ177" s="29"/>
      <c r="EK177" s="29"/>
      <c r="EL177" s="29"/>
      <c r="EM177" s="29"/>
      <c r="EN177" s="29"/>
      <c r="EO177" s="29"/>
      <c r="EP177" s="29"/>
      <c r="EQ177" s="29"/>
      <c r="ER177" s="29"/>
      <c r="ES177" s="29"/>
      <c r="ET177" s="29"/>
      <c r="EU177" s="29"/>
      <c r="EV177" s="29"/>
      <c r="EW177" s="29"/>
      <c r="EX177" s="29"/>
      <c r="EY177" s="29"/>
      <c r="EZ177" s="29"/>
      <c r="FA177" s="29"/>
      <c r="FB177" s="29"/>
      <c r="FC177" s="29"/>
      <c r="FD177" s="29"/>
      <c r="FE177" s="29"/>
      <c r="FF177" s="29"/>
      <c r="FG177" s="29"/>
      <c r="FH177" s="29"/>
      <c r="FI177" s="29"/>
      <c r="FJ177" s="29"/>
      <c r="FK177" s="29"/>
      <c r="FL177" s="29"/>
      <c r="FM177" s="29"/>
      <c r="FN177" s="29"/>
      <c r="FO177" s="29"/>
      <c r="FP177" s="29"/>
      <c r="FQ177" s="29"/>
      <c r="FR177" s="29"/>
      <c r="FS177" s="29"/>
      <c r="FT177" s="29"/>
      <c r="FU177" s="29"/>
      <c r="FV177" s="29"/>
      <c r="FW177" s="29"/>
      <c r="FX177" s="29"/>
      <c r="FY177" s="29"/>
      <c r="FZ177" s="29"/>
      <c r="GA177" s="29"/>
      <c r="GB177" s="29"/>
      <c r="GC177" s="29"/>
      <c r="GD177" s="29"/>
      <c r="GE177" s="29"/>
      <c r="GF177" s="29"/>
      <c r="GG177" s="29"/>
      <c r="GH177" s="29"/>
      <c r="GI177" s="29"/>
      <c r="GJ177" s="29"/>
      <c r="GK177" s="29"/>
      <c r="GL177" s="29"/>
      <c r="GM177" s="29"/>
      <c r="GN177" s="29"/>
      <c r="GO177" s="29"/>
      <c r="GP177" s="29"/>
      <c r="GQ177" s="29"/>
      <c r="GR177" s="29"/>
      <c r="GS177" s="29"/>
      <c r="GT177" s="29"/>
      <c r="GU177" s="29"/>
      <c r="GV177" s="29"/>
      <c r="GW177" s="29"/>
      <c r="GX177" s="29"/>
      <c r="GY177" s="29"/>
      <c r="GZ177" s="29"/>
      <c r="HA177" s="29"/>
      <c r="HB177" s="29"/>
      <c r="HC177" s="29"/>
      <c r="HD177" s="29"/>
      <c r="HE177" s="29"/>
      <c r="HF177" s="29"/>
      <c r="HG177" s="29"/>
      <c r="HH177" s="29"/>
      <c r="HI177" s="29"/>
      <c r="HJ177" s="29"/>
      <c r="HK177" s="29"/>
      <c r="HL177" s="29"/>
      <c r="HM177" s="29"/>
      <c r="HN177" s="29"/>
      <c r="HO177" s="29"/>
      <c r="HP177" s="29"/>
      <c r="HQ177" s="29"/>
      <c r="HR177" s="29"/>
      <c r="HS177" s="29"/>
      <c r="HT177" s="29"/>
      <c r="HU177" s="29"/>
      <c r="HV177" s="29"/>
      <c r="HW177" s="29"/>
      <c r="HX177" s="29"/>
      <c r="HY177" s="29"/>
      <c r="HZ177" s="29"/>
      <c r="IA177" s="29"/>
      <c r="IB177" s="29"/>
      <c r="IC177" s="29"/>
      <c r="ID177" s="29"/>
      <c r="IE177" s="29"/>
      <c r="IF177" s="29"/>
      <c r="IG177" s="29"/>
      <c r="IH177" s="29"/>
      <c r="II177" s="29"/>
      <c r="IJ177" s="29"/>
      <c r="IK177" s="29"/>
      <c r="IL177" s="29"/>
      <c r="IM177" s="29"/>
      <c r="IN177" s="29"/>
      <c r="IO177" s="29"/>
      <c r="IP177" s="29"/>
      <c r="IQ177" s="29"/>
      <c r="IR177" s="29"/>
      <c r="IS177" s="29"/>
      <c r="IT177" s="29"/>
      <c r="IU177" s="29"/>
      <c r="IV177" s="29"/>
      <c r="IW177" s="29"/>
      <c r="IX177" s="29"/>
      <c r="IY177" s="29"/>
      <c r="IZ177" s="29"/>
      <c r="JA177" s="29"/>
      <c r="JB177" s="29"/>
      <c r="JC177" s="29"/>
      <c r="JD177" s="29"/>
      <c r="JE177" s="29"/>
      <c r="JF177" s="29"/>
      <c r="JG177" s="29"/>
      <c r="JH177" s="29"/>
      <c r="JI177" s="29"/>
      <c r="JJ177" s="29"/>
      <c r="JK177" s="29"/>
      <c r="JL177" s="29"/>
      <c r="JM177" s="29"/>
      <c r="JN177" s="29"/>
      <c r="JO177" s="29"/>
      <c r="JP177" s="29"/>
      <c r="JQ177" s="29"/>
      <c r="JR177" s="29"/>
      <c r="JS177" s="29"/>
      <c r="JT177" s="29"/>
      <c r="JU177" s="29"/>
      <c r="JV177" s="29"/>
      <c r="JW177" s="29"/>
      <c r="JX177" s="29"/>
      <c r="JY177" s="29"/>
      <c r="JZ177" s="29"/>
      <c r="KA177" s="29"/>
      <c r="KB177" s="29"/>
      <c r="KC177" s="29"/>
      <c r="KD177" s="29"/>
      <c r="KE177" s="29"/>
      <c r="KF177" s="29"/>
      <c r="KG177" s="29"/>
      <c r="KH177" s="29"/>
      <c r="KI177" s="29"/>
      <c r="KJ177" s="29"/>
      <c r="KK177" s="29"/>
      <c r="KL177" s="29"/>
      <c r="KM177" s="29"/>
      <c r="KN177" s="29"/>
      <c r="KO177" s="29"/>
      <c r="KP177" s="29"/>
      <c r="KQ177" s="29"/>
      <c r="KR177" s="29"/>
      <c r="KS177" s="29"/>
      <c r="KT177" s="29"/>
      <c r="KU177" s="29"/>
      <c r="KV177" s="29"/>
      <c r="KW177" s="29"/>
      <c r="KX177" s="29"/>
      <c r="KY177" s="29"/>
      <c r="KZ177" s="29"/>
      <c r="LA177" s="29"/>
      <c r="LB177" s="29"/>
      <c r="LC177" s="29"/>
      <c r="LD177" s="29"/>
      <c r="LE177" s="29"/>
      <c r="LF177" s="29"/>
      <c r="LG177" s="29"/>
      <c r="LH177" s="29"/>
      <c r="LI177" s="29"/>
      <c r="LJ177" s="29"/>
      <c r="LK177" s="29"/>
      <c r="LL177" s="29"/>
      <c r="LM177" s="29"/>
      <c r="LN177" s="29"/>
      <c r="LO177" s="29"/>
      <c r="LP177" s="29"/>
      <c r="LQ177" s="29"/>
      <c r="LR177" s="29"/>
      <c r="LS177" s="29"/>
      <c r="LT177" s="29"/>
      <c r="LU177" s="29"/>
      <c r="LV177" s="29"/>
      <c r="LW177" s="29"/>
      <c r="LX177" s="29"/>
      <c r="LY177" s="29"/>
      <c r="LZ177" s="29"/>
      <c r="MA177" s="29"/>
      <c r="MB177" s="29"/>
      <c r="MC177" s="29"/>
      <c r="MD177" s="29"/>
      <c r="ME177" s="29"/>
      <c r="MF177" s="29"/>
      <c r="MG177" s="29"/>
    </row>
    <row r="178" spans="1:401" s="16" customFormat="1" ht="10" customHeight="1" outlineLevel="1" x14ac:dyDescent="0.25">
      <c r="B178" s="523"/>
      <c r="C178" s="56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244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  <c r="KO178" s="11"/>
      <c r="KP178" s="11"/>
      <c r="KQ178" s="11"/>
      <c r="KR178" s="11"/>
      <c r="KS178" s="11"/>
      <c r="KT178" s="11"/>
      <c r="KU178" s="11"/>
      <c r="KV178" s="11"/>
      <c r="KW178" s="11"/>
      <c r="KX178" s="11"/>
      <c r="KY178" s="11"/>
      <c r="KZ178" s="11"/>
      <c r="LA178" s="11"/>
      <c r="LB178" s="11"/>
      <c r="LC178" s="11"/>
      <c r="LD178" s="11"/>
      <c r="LE178" s="11"/>
      <c r="LF178" s="11"/>
      <c r="LG178" s="11"/>
      <c r="LH178" s="11"/>
      <c r="LI178" s="11"/>
      <c r="LJ178" s="11"/>
      <c r="LK178" s="11"/>
      <c r="LL178" s="11"/>
      <c r="LM178" s="11"/>
      <c r="LN178" s="11"/>
      <c r="LO178" s="11"/>
      <c r="LP178" s="11"/>
      <c r="LQ178" s="11"/>
      <c r="LR178" s="11"/>
      <c r="LS178" s="11"/>
      <c r="LT178" s="11"/>
      <c r="LU178" s="11"/>
      <c r="LV178" s="11"/>
      <c r="LW178" s="11"/>
      <c r="LX178" s="11"/>
      <c r="LY178" s="11"/>
      <c r="LZ178" s="11"/>
      <c r="MA178" s="11"/>
      <c r="MB178" s="11"/>
      <c r="MC178" s="11"/>
      <c r="MD178" s="11"/>
      <c r="ME178" s="11"/>
      <c r="MF178" s="11"/>
      <c r="MG178" s="11"/>
      <c r="MH178" s="11"/>
      <c r="MI178" s="11"/>
      <c r="MJ178" s="11"/>
      <c r="MK178" s="11"/>
      <c r="ML178" s="11"/>
      <c r="MM178" s="11"/>
      <c r="MN178" s="11"/>
      <c r="MO178" s="11"/>
      <c r="MP178" s="11"/>
      <c r="MQ178" s="11"/>
      <c r="MR178" s="11"/>
      <c r="MS178" s="11"/>
      <c r="MT178" s="11"/>
      <c r="MU178" s="11"/>
      <c r="MV178" s="11"/>
      <c r="MW178" s="11"/>
      <c r="MX178" s="11"/>
      <c r="MY178" s="11"/>
      <c r="MZ178" s="11"/>
      <c r="NA178" s="11"/>
      <c r="NB178" s="11"/>
      <c r="NC178" s="11"/>
      <c r="ND178" s="11"/>
      <c r="NE178" s="11"/>
      <c r="NF178" s="11"/>
      <c r="NG178" s="11"/>
      <c r="NH178" s="11"/>
      <c r="NI178" s="11"/>
      <c r="NJ178" s="11"/>
      <c r="NK178" s="11"/>
      <c r="NL178" s="11"/>
      <c r="NM178" s="11"/>
      <c r="NN178" s="11"/>
      <c r="NO178" s="11"/>
      <c r="NP178" s="11"/>
      <c r="NQ178" s="11"/>
      <c r="NR178" s="11"/>
      <c r="NS178" s="11"/>
      <c r="NT178" s="11"/>
      <c r="NU178" s="11"/>
      <c r="NV178" s="11"/>
      <c r="NW178" s="11"/>
      <c r="NX178" s="11"/>
      <c r="NY178" s="11"/>
      <c r="NZ178" s="11"/>
      <c r="OA178" s="11"/>
      <c r="OB178" s="11"/>
      <c r="OC178" s="11"/>
      <c r="OD178" s="11"/>
      <c r="OE178" s="11"/>
    </row>
    <row r="179" spans="1:401" s="8" customFormat="1" ht="80" customHeight="1" x14ac:dyDescent="0.2">
      <c r="A179" s="7"/>
      <c r="B179" s="9" t="s">
        <v>331</v>
      </c>
      <c r="C179" s="55"/>
      <c r="D179" s="9"/>
      <c r="T179" s="239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  <c r="EQ179" s="31"/>
      <c r="ER179" s="31"/>
      <c r="ES179" s="31"/>
      <c r="ET179" s="31"/>
      <c r="EU179" s="31"/>
      <c r="EV179" s="31"/>
      <c r="EW179" s="31"/>
      <c r="EX179" s="31"/>
      <c r="EY179" s="31"/>
      <c r="EZ179" s="31"/>
      <c r="FA179" s="31"/>
      <c r="FB179" s="31"/>
      <c r="FC179" s="31"/>
      <c r="FD179" s="31"/>
      <c r="FE179" s="31"/>
      <c r="FF179" s="31"/>
      <c r="FG179" s="31"/>
      <c r="FH179" s="31"/>
      <c r="FI179" s="31"/>
      <c r="FJ179" s="31"/>
      <c r="FK179" s="31"/>
      <c r="FL179" s="31"/>
      <c r="FM179" s="31"/>
      <c r="FN179" s="31"/>
      <c r="FO179" s="31"/>
      <c r="FP179" s="31"/>
      <c r="FQ179" s="31"/>
      <c r="FR179" s="31"/>
      <c r="FS179" s="31"/>
      <c r="FT179" s="31"/>
      <c r="FU179" s="31"/>
      <c r="FV179" s="31"/>
      <c r="FW179" s="31"/>
      <c r="FX179" s="31"/>
      <c r="FY179" s="31"/>
      <c r="FZ179" s="31"/>
      <c r="GA179" s="31"/>
      <c r="GB179" s="31"/>
      <c r="GC179" s="31"/>
      <c r="GD179" s="31"/>
      <c r="GE179" s="31"/>
      <c r="GF179" s="31"/>
      <c r="GG179" s="31"/>
      <c r="GH179" s="31"/>
      <c r="GI179" s="31"/>
      <c r="GJ179" s="31"/>
      <c r="GK179" s="31"/>
      <c r="GL179" s="31"/>
      <c r="GM179" s="31"/>
      <c r="GN179" s="31"/>
      <c r="GO179" s="31"/>
      <c r="GP179" s="31"/>
      <c r="GQ179" s="31"/>
      <c r="GR179" s="31"/>
      <c r="GS179" s="31"/>
      <c r="GT179" s="31"/>
      <c r="GU179" s="31"/>
      <c r="GV179" s="31"/>
      <c r="GW179" s="31"/>
      <c r="GX179" s="31"/>
      <c r="GY179" s="31"/>
      <c r="GZ179" s="31"/>
      <c r="HA179" s="31"/>
      <c r="HB179" s="31"/>
      <c r="HC179" s="31"/>
      <c r="HD179" s="31"/>
      <c r="HE179" s="31"/>
      <c r="HF179" s="31"/>
      <c r="HG179" s="31"/>
      <c r="HH179" s="31"/>
      <c r="HI179" s="31"/>
      <c r="HJ179" s="31"/>
      <c r="HK179" s="31"/>
      <c r="HL179" s="31"/>
      <c r="HM179" s="31"/>
      <c r="HN179" s="31"/>
      <c r="HO179" s="31"/>
      <c r="HP179" s="31"/>
      <c r="HQ179" s="31"/>
      <c r="HR179" s="31"/>
      <c r="HS179" s="31"/>
      <c r="HT179" s="31"/>
      <c r="HU179" s="31"/>
      <c r="HV179" s="31"/>
      <c r="HW179" s="31"/>
      <c r="HX179" s="31"/>
      <c r="HY179" s="31"/>
      <c r="HZ179" s="31"/>
      <c r="IA179" s="31"/>
      <c r="IB179" s="31"/>
      <c r="IC179" s="31"/>
      <c r="ID179" s="31"/>
      <c r="IE179" s="31"/>
      <c r="IF179" s="31"/>
      <c r="IG179" s="31"/>
      <c r="IH179" s="31"/>
      <c r="II179" s="31"/>
      <c r="IJ179" s="31"/>
      <c r="IK179" s="31"/>
      <c r="IL179" s="31"/>
      <c r="IM179" s="31"/>
      <c r="IN179" s="31"/>
      <c r="IO179" s="31"/>
      <c r="IP179" s="31"/>
      <c r="IQ179" s="31"/>
      <c r="IR179" s="31"/>
      <c r="IS179" s="31"/>
      <c r="IT179" s="31"/>
      <c r="IU179" s="31"/>
      <c r="IV179" s="31"/>
      <c r="IW179" s="31"/>
      <c r="IX179" s="31"/>
      <c r="IY179" s="31"/>
      <c r="IZ179" s="31"/>
      <c r="JA179" s="31"/>
      <c r="JB179" s="31"/>
      <c r="JC179" s="31"/>
      <c r="JD179" s="31"/>
      <c r="JE179" s="31"/>
      <c r="JF179" s="31"/>
      <c r="JG179" s="31"/>
      <c r="JH179" s="31"/>
      <c r="JI179" s="31"/>
      <c r="JJ179" s="31"/>
      <c r="JK179" s="31"/>
      <c r="JL179" s="31"/>
      <c r="JM179" s="31"/>
      <c r="JN179" s="31"/>
      <c r="JO179" s="31"/>
      <c r="JP179" s="31"/>
      <c r="JQ179" s="31"/>
      <c r="JR179" s="31"/>
      <c r="JS179" s="31"/>
      <c r="JT179" s="31"/>
      <c r="JU179" s="31"/>
      <c r="JV179" s="31"/>
      <c r="JW179" s="31"/>
      <c r="JX179" s="31"/>
      <c r="JY179" s="31"/>
      <c r="JZ179" s="31"/>
      <c r="KA179" s="31"/>
      <c r="KB179" s="31"/>
      <c r="KC179" s="31"/>
      <c r="KD179" s="31"/>
      <c r="KE179" s="31"/>
      <c r="KF179" s="31"/>
      <c r="KG179" s="31"/>
      <c r="KH179" s="31"/>
      <c r="KI179" s="31"/>
      <c r="KJ179" s="31"/>
      <c r="KK179" s="31"/>
      <c r="KL179" s="31"/>
      <c r="KM179" s="31"/>
      <c r="KN179" s="31"/>
      <c r="KO179" s="31"/>
      <c r="KP179" s="31"/>
      <c r="KQ179" s="31"/>
      <c r="KR179" s="31"/>
      <c r="KS179" s="31"/>
      <c r="KT179" s="31"/>
      <c r="KU179" s="31"/>
      <c r="KV179" s="31"/>
      <c r="KW179" s="31"/>
      <c r="KX179" s="31"/>
      <c r="KY179" s="31"/>
      <c r="KZ179" s="31"/>
      <c r="LA179" s="31"/>
      <c r="LB179" s="31"/>
      <c r="LC179" s="31"/>
      <c r="LD179" s="31"/>
      <c r="LE179" s="31"/>
      <c r="LF179" s="31"/>
      <c r="LG179" s="31"/>
      <c r="LH179" s="31"/>
      <c r="LI179" s="31"/>
      <c r="LJ179" s="31"/>
      <c r="LK179" s="31"/>
      <c r="LL179" s="31"/>
      <c r="LM179" s="31"/>
      <c r="LN179" s="31"/>
      <c r="LO179" s="31"/>
      <c r="LP179" s="31"/>
      <c r="LQ179" s="31"/>
      <c r="LR179" s="31"/>
      <c r="LS179" s="31"/>
      <c r="LT179" s="31"/>
      <c r="LU179" s="31"/>
      <c r="LV179" s="31"/>
      <c r="LW179" s="31"/>
      <c r="LX179" s="31"/>
      <c r="LY179" s="31"/>
      <c r="LZ179" s="31"/>
      <c r="MA179" s="31"/>
      <c r="MB179" s="31"/>
      <c r="MC179" s="31"/>
      <c r="MD179" s="31"/>
      <c r="ME179" s="31"/>
      <c r="MF179" s="31"/>
      <c r="MG179" s="31"/>
      <c r="MH179" s="31"/>
      <c r="MI179" s="31"/>
      <c r="MJ179" s="31"/>
      <c r="MK179" s="31"/>
      <c r="ML179" s="31"/>
      <c r="MM179" s="31"/>
      <c r="MN179" s="31"/>
      <c r="MO179" s="31"/>
      <c r="MP179" s="31"/>
      <c r="MQ179" s="31"/>
      <c r="MR179" s="31"/>
      <c r="MS179" s="31"/>
      <c r="MT179" s="31"/>
      <c r="MU179" s="31"/>
      <c r="MV179" s="31"/>
      <c r="MW179" s="31"/>
      <c r="MX179" s="31"/>
      <c r="MY179" s="31"/>
      <c r="MZ179" s="31"/>
      <c r="NA179" s="31"/>
      <c r="NB179" s="31"/>
      <c r="NC179" s="31"/>
      <c r="ND179" s="31"/>
      <c r="NE179" s="31"/>
      <c r="NF179" s="31"/>
      <c r="NG179" s="31"/>
      <c r="NH179" s="31"/>
      <c r="NI179" s="31"/>
      <c r="NJ179" s="31"/>
      <c r="NK179" s="31"/>
      <c r="NL179" s="31"/>
      <c r="NM179" s="31"/>
      <c r="NN179" s="31"/>
      <c r="NO179" s="31"/>
      <c r="NP179" s="31"/>
      <c r="NQ179" s="31"/>
      <c r="NR179" s="31"/>
      <c r="NS179" s="31"/>
      <c r="NT179" s="31"/>
      <c r="NU179" s="31"/>
      <c r="NV179" s="31"/>
      <c r="NW179" s="31"/>
      <c r="NX179" s="31"/>
      <c r="NY179" s="31"/>
      <c r="NZ179" s="31"/>
      <c r="OA179" s="31"/>
      <c r="OB179" s="31"/>
      <c r="OC179" s="31"/>
      <c r="OD179" s="31"/>
      <c r="OE179" s="31"/>
    </row>
    <row r="180" spans="1:401" s="16" customFormat="1" ht="10" customHeight="1" outlineLevel="1" x14ac:dyDescent="0.25">
      <c r="B180" s="532"/>
      <c r="C180" s="66"/>
      <c r="D180" s="38"/>
      <c r="E180" s="38"/>
      <c r="F180" s="38"/>
      <c r="G180" s="38"/>
      <c r="H180" s="38"/>
      <c r="I180" s="38"/>
      <c r="J180" s="38"/>
      <c r="K180" s="38"/>
      <c r="L180" s="38"/>
      <c r="M180" s="2"/>
      <c r="N180" s="38"/>
      <c r="O180" s="38"/>
      <c r="P180" s="38"/>
      <c r="Q180" s="38"/>
      <c r="R180" s="38"/>
      <c r="S180" s="38"/>
      <c r="T180" s="243"/>
      <c r="AB180" s="38"/>
      <c r="AC180" s="38"/>
      <c r="AD180" s="38"/>
      <c r="AE180" s="38"/>
      <c r="AF180" s="38"/>
      <c r="AG180" s="38"/>
      <c r="AI180" s="38"/>
      <c r="AJ180" s="38"/>
      <c r="AK180" s="38"/>
      <c r="AL180" s="38"/>
      <c r="AM180" s="38"/>
      <c r="AN180" s="38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  <c r="KO180" s="11"/>
      <c r="KP180" s="11"/>
      <c r="KQ180" s="11"/>
      <c r="KR180" s="11"/>
      <c r="KS180" s="11"/>
      <c r="KT180" s="11"/>
      <c r="KU180" s="11"/>
      <c r="KV180" s="11"/>
      <c r="KW180" s="11"/>
      <c r="KX180" s="11"/>
      <c r="KY180" s="11"/>
      <c r="KZ180" s="11"/>
      <c r="LA180" s="11"/>
      <c r="LB180" s="11"/>
      <c r="LC180" s="11"/>
      <c r="LD180" s="11"/>
      <c r="LE180" s="11"/>
      <c r="LF180" s="11"/>
      <c r="LG180" s="11"/>
      <c r="LH180" s="11"/>
      <c r="LI180" s="11"/>
      <c r="LJ180" s="11"/>
      <c r="LK180" s="11"/>
      <c r="LL180" s="11"/>
      <c r="LM180" s="11"/>
      <c r="LN180" s="11"/>
      <c r="LO180" s="11"/>
      <c r="LP180" s="11"/>
      <c r="LQ180" s="11"/>
      <c r="LR180" s="11"/>
      <c r="LS180" s="11"/>
      <c r="LT180" s="11"/>
      <c r="LU180" s="11"/>
      <c r="LV180" s="11"/>
      <c r="LW180" s="11"/>
      <c r="LX180" s="11"/>
      <c r="LY180" s="11"/>
      <c r="LZ180" s="11"/>
      <c r="MA180" s="11"/>
      <c r="MB180" s="11"/>
      <c r="MC180" s="11"/>
      <c r="MD180" s="11"/>
      <c r="ME180" s="11"/>
      <c r="MF180" s="11"/>
      <c r="MG180" s="11"/>
      <c r="MH180" s="11"/>
      <c r="MI180" s="11"/>
      <c r="MJ180" s="11"/>
      <c r="MK180" s="11"/>
      <c r="ML180" s="11"/>
      <c r="MM180" s="11"/>
      <c r="MN180" s="11"/>
      <c r="MO180" s="11"/>
      <c r="MP180" s="11"/>
      <c r="MQ180" s="11"/>
      <c r="MR180" s="11"/>
      <c r="MS180" s="11"/>
      <c r="MT180" s="11"/>
      <c r="MU180" s="11"/>
      <c r="MV180" s="11"/>
      <c r="MW180" s="11"/>
      <c r="MX180" s="11"/>
      <c r="MY180" s="11"/>
      <c r="MZ180" s="11"/>
      <c r="NA180" s="11"/>
      <c r="NB180" s="11"/>
      <c r="NC180" s="11"/>
      <c r="ND180" s="11"/>
      <c r="NE180" s="11"/>
      <c r="NF180" s="11"/>
      <c r="NG180" s="11"/>
      <c r="NH180" s="11"/>
      <c r="NI180" s="11"/>
      <c r="NJ180" s="11"/>
      <c r="NK180" s="11"/>
      <c r="NL180" s="11"/>
      <c r="NM180" s="11"/>
      <c r="NN180" s="11"/>
      <c r="NO180" s="11"/>
      <c r="NP180" s="11"/>
      <c r="NQ180" s="11"/>
      <c r="NR180" s="11"/>
      <c r="NS180" s="11"/>
      <c r="NT180" s="11"/>
      <c r="NU180" s="11"/>
      <c r="NV180" s="11"/>
      <c r="NW180" s="11"/>
      <c r="NX180" s="11"/>
      <c r="NY180" s="11"/>
      <c r="NZ180" s="11"/>
      <c r="OA180" s="11"/>
      <c r="OB180" s="11"/>
      <c r="OC180" s="11"/>
      <c r="OD180" s="11"/>
      <c r="OE180" s="11"/>
    </row>
    <row r="181" spans="1:401" s="33" customFormat="1" ht="34" customHeight="1" outlineLevel="1" x14ac:dyDescent="0.3">
      <c r="A181" s="16"/>
      <c r="B181" s="493" t="s">
        <v>22</v>
      </c>
      <c r="C181" s="494"/>
      <c r="D181" s="495"/>
      <c r="E181" s="102"/>
      <c r="F181" s="102"/>
      <c r="G181" s="102"/>
      <c r="H181" s="102"/>
      <c r="I181" s="102"/>
      <c r="J181" s="102"/>
      <c r="K181" s="102"/>
      <c r="L181" s="103"/>
      <c r="M181" s="430"/>
      <c r="N181" s="248"/>
      <c r="O181" s="104"/>
      <c r="P181" s="252"/>
      <c r="Q181" s="254"/>
      <c r="R181" s="453"/>
      <c r="S181" s="431"/>
      <c r="T181" s="427" t="s">
        <v>685</v>
      </c>
      <c r="U181" s="85" t="s">
        <v>631</v>
      </c>
      <c r="V181" s="86" t="s">
        <v>635</v>
      </c>
      <c r="W181" s="86" t="s">
        <v>636</v>
      </c>
      <c r="X181" s="86" t="s">
        <v>632</v>
      </c>
      <c r="Y181" s="211" t="s">
        <v>633</v>
      </c>
      <c r="Z181" s="86" t="s">
        <v>634</v>
      </c>
      <c r="AA181" s="209" t="s">
        <v>657</v>
      </c>
      <c r="AB181" s="635"/>
      <c r="AC181" s="101"/>
      <c r="AD181" s="102"/>
      <c r="AE181" s="102"/>
      <c r="AF181" s="102"/>
      <c r="AG181" s="103"/>
      <c r="AH181" s="431"/>
      <c r="AI181" s="259" t="s">
        <v>670</v>
      </c>
      <c r="AJ181" s="260" t="s">
        <v>666</v>
      </c>
      <c r="AK181" s="260" t="s">
        <v>667</v>
      </c>
      <c r="AL181" s="260" t="s">
        <v>664</v>
      </c>
      <c r="AM181" s="260" t="s">
        <v>668</v>
      </c>
      <c r="AN181" s="261" t="s">
        <v>665</v>
      </c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  <c r="KO181" s="11"/>
      <c r="KP181" s="11"/>
      <c r="KQ181" s="11"/>
      <c r="KR181" s="11"/>
      <c r="KS181" s="11"/>
      <c r="KT181" s="11"/>
      <c r="KU181" s="11"/>
      <c r="KV181" s="11"/>
      <c r="KW181" s="11"/>
      <c r="KX181" s="11"/>
      <c r="KY181" s="11"/>
      <c r="KZ181" s="11"/>
      <c r="LA181" s="11"/>
      <c r="LB181" s="11"/>
      <c r="LC181" s="11"/>
      <c r="LD181" s="11"/>
      <c r="LE181" s="11"/>
      <c r="LF181" s="11"/>
      <c r="LG181" s="11"/>
      <c r="LH181" s="11"/>
      <c r="LI181" s="11"/>
      <c r="LJ181" s="11"/>
      <c r="LK181" s="11"/>
      <c r="LL181" s="11"/>
      <c r="LM181" s="11"/>
      <c r="LN181" s="11"/>
      <c r="LO181" s="11"/>
      <c r="LP181" s="11"/>
      <c r="LQ181" s="11"/>
      <c r="LR181" s="11"/>
      <c r="LS181" s="11"/>
      <c r="LT181" s="11"/>
      <c r="LU181" s="11"/>
      <c r="LV181" s="11"/>
      <c r="LW181" s="11"/>
      <c r="LX181" s="11"/>
      <c r="LY181" s="11"/>
      <c r="LZ181" s="11"/>
      <c r="MA181" s="11"/>
      <c r="MB181" s="11"/>
      <c r="MC181" s="11"/>
      <c r="MD181" s="11"/>
      <c r="ME181" s="11"/>
      <c r="MF181" s="11"/>
      <c r="MG181" s="11"/>
      <c r="MH181" s="11"/>
      <c r="MI181" s="11"/>
      <c r="MJ181" s="11"/>
      <c r="MK181" s="11"/>
      <c r="ML181" s="11"/>
      <c r="MM181" s="11"/>
      <c r="MN181" s="11"/>
      <c r="MO181" s="11"/>
      <c r="MP181" s="11"/>
      <c r="MQ181" s="11"/>
      <c r="MR181" s="11"/>
      <c r="MS181" s="11"/>
      <c r="MT181" s="11"/>
      <c r="MU181" s="11"/>
      <c r="MV181" s="11"/>
      <c r="MW181" s="11"/>
      <c r="MX181" s="11"/>
      <c r="MY181" s="11"/>
      <c r="MZ181" s="11"/>
      <c r="NA181" s="11"/>
      <c r="NB181" s="11"/>
      <c r="NC181" s="11"/>
      <c r="ND181" s="11"/>
      <c r="NE181" s="11"/>
      <c r="NF181" s="11"/>
      <c r="NG181" s="11"/>
      <c r="NH181" s="11"/>
      <c r="NI181" s="11"/>
      <c r="NJ181" s="11"/>
      <c r="NK181" s="11"/>
      <c r="NL181" s="11"/>
      <c r="NM181" s="11"/>
      <c r="NN181" s="11"/>
      <c r="NO181" s="11"/>
      <c r="NP181" s="11"/>
      <c r="NQ181" s="11"/>
      <c r="NR181" s="11"/>
      <c r="NS181" s="11"/>
      <c r="NT181" s="11"/>
      <c r="NU181" s="11"/>
      <c r="NV181" s="11"/>
      <c r="NW181" s="11"/>
      <c r="NX181" s="11"/>
      <c r="NY181" s="11"/>
      <c r="NZ181" s="11"/>
      <c r="OA181" s="11"/>
      <c r="OB181" s="11"/>
      <c r="OC181" s="11"/>
      <c r="OD181" s="11"/>
      <c r="OE181" s="11"/>
    </row>
    <row r="182" spans="1:401" s="11" customFormat="1" ht="25" customHeight="1" outlineLevel="2" x14ac:dyDescent="0.25">
      <c r="B182" s="497" t="s">
        <v>332</v>
      </c>
      <c r="C182" s="57">
        <v>1</v>
      </c>
      <c r="D182" s="14"/>
      <c r="E182" s="14" t="s">
        <v>333</v>
      </c>
      <c r="F182" s="14" t="s">
        <v>334</v>
      </c>
      <c r="G182" s="14" t="s">
        <v>335</v>
      </c>
      <c r="H182" s="14" t="s">
        <v>336</v>
      </c>
      <c r="I182" s="14" t="s">
        <v>337</v>
      </c>
      <c r="J182" s="14" t="s">
        <v>338</v>
      </c>
      <c r="K182" s="53" t="s">
        <v>339</v>
      </c>
      <c r="L182" s="81" t="s">
        <v>340</v>
      </c>
      <c r="M182" s="431"/>
      <c r="N182" s="249">
        <v>6</v>
      </c>
      <c r="O182" s="405">
        <v>1</v>
      </c>
      <c r="P182" s="366">
        <v>35</v>
      </c>
      <c r="Q182" s="413">
        <v>1.5</v>
      </c>
      <c r="R182" s="454">
        <v>17</v>
      </c>
      <c r="S182" s="431"/>
      <c r="T182" s="428">
        <f>13700*52/6</f>
        <v>118733.33333333333</v>
      </c>
      <c r="U182" s="99">
        <v>0.4</v>
      </c>
      <c r="V182" s="100">
        <v>0.1</v>
      </c>
      <c r="W182" s="100">
        <v>0.3</v>
      </c>
      <c r="X182" s="100">
        <v>0</v>
      </c>
      <c r="Y182" s="100">
        <v>0.2</v>
      </c>
      <c r="Z182" s="100">
        <v>0</v>
      </c>
      <c r="AA182" s="210">
        <f t="shared" ref="AA182:AA184" si="22">U182+V182+W182+X182+Y182+Z182</f>
        <v>1</v>
      </c>
      <c r="AB182" s="658">
        <f t="shared" ref="AB182:AB186" si="23">T182*0.33</f>
        <v>39182</v>
      </c>
      <c r="AC182" s="80"/>
      <c r="AD182" s="14"/>
      <c r="AE182" s="14"/>
      <c r="AF182" s="14"/>
      <c r="AG182" s="81"/>
      <c r="AH182" s="431"/>
      <c r="AI182" s="265" t="s">
        <v>32</v>
      </c>
      <c r="AJ182" s="266" t="s">
        <v>32</v>
      </c>
      <c r="AK182" s="266" t="s">
        <v>32</v>
      </c>
      <c r="AL182" s="266" t="s">
        <v>32</v>
      </c>
      <c r="AM182" s="266" t="s">
        <v>32</v>
      </c>
      <c r="AN182" s="337" t="s">
        <v>723</v>
      </c>
    </row>
    <row r="183" spans="1:401" s="11" customFormat="1" ht="25" customHeight="1" outlineLevel="2" x14ac:dyDescent="0.25">
      <c r="B183" s="497" t="s">
        <v>343</v>
      </c>
      <c r="C183" s="57">
        <v>1</v>
      </c>
      <c r="D183" s="14"/>
      <c r="E183" s="14" t="s">
        <v>344</v>
      </c>
      <c r="F183" s="14" t="s">
        <v>191</v>
      </c>
      <c r="G183" s="14" t="s">
        <v>192</v>
      </c>
      <c r="H183" s="14" t="s">
        <v>345</v>
      </c>
      <c r="I183" s="14" t="s">
        <v>346</v>
      </c>
      <c r="J183" s="14" t="s">
        <v>347</v>
      </c>
      <c r="K183" s="14" t="s">
        <v>345</v>
      </c>
      <c r="L183" s="81"/>
      <c r="M183" s="431"/>
      <c r="N183" s="249">
        <v>4</v>
      </c>
      <c r="O183" s="417">
        <v>0</v>
      </c>
      <c r="P183" s="418">
        <v>0</v>
      </c>
      <c r="Q183" s="413">
        <v>5</v>
      </c>
      <c r="R183" s="454">
        <v>27</v>
      </c>
      <c r="S183" s="431"/>
      <c r="T183" s="428">
        <f>8*52*9</f>
        <v>3744</v>
      </c>
      <c r="U183" s="99">
        <v>0.8</v>
      </c>
      <c r="V183" s="100">
        <v>0.1</v>
      </c>
      <c r="W183" s="100">
        <v>0.1</v>
      </c>
      <c r="X183" s="100">
        <v>0</v>
      </c>
      <c r="Y183" s="100">
        <v>0</v>
      </c>
      <c r="Z183" s="100">
        <v>0</v>
      </c>
      <c r="AA183" s="210">
        <f t="shared" si="22"/>
        <v>1</v>
      </c>
      <c r="AB183" s="658">
        <f t="shared" si="23"/>
        <v>1235.52</v>
      </c>
      <c r="AC183" s="80"/>
      <c r="AD183" s="14"/>
      <c r="AE183" s="14"/>
      <c r="AF183" s="14"/>
      <c r="AG183" s="81"/>
      <c r="AH183" s="431"/>
      <c r="AI183" s="265" t="s">
        <v>32</v>
      </c>
      <c r="AJ183" s="266" t="s">
        <v>32</v>
      </c>
      <c r="AK183" s="266" t="s">
        <v>32</v>
      </c>
      <c r="AL183" s="263" t="s">
        <v>671</v>
      </c>
      <c r="AM183" s="263" t="s">
        <v>671</v>
      </c>
      <c r="AN183" s="665"/>
    </row>
    <row r="184" spans="1:401" s="11" customFormat="1" ht="25" customHeight="1" outlineLevel="2" x14ac:dyDescent="0.25">
      <c r="B184" s="497" t="s">
        <v>348</v>
      </c>
      <c r="C184" s="57">
        <v>1</v>
      </c>
      <c r="D184" s="14"/>
      <c r="E184" s="14" t="s">
        <v>349</v>
      </c>
      <c r="F184" s="14" t="s">
        <v>350</v>
      </c>
      <c r="G184" s="14" t="s">
        <v>351</v>
      </c>
      <c r="H184" s="14" t="s">
        <v>765</v>
      </c>
      <c r="I184" s="14"/>
      <c r="J184" s="717" t="s">
        <v>352</v>
      </c>
      <c r="K184" s="717" t="s">
        <v>765</v>
      </c>
      <c r="L184" s="717" t="s">
        <v>766</v>
      </c>
      <c r="M184" s="431"/>
      <c r="N184" s="241">
        <v>5</v>
      </c>
      <c r="O184" s="405">
        <v>1</v>
      </c>
      <c r="P184" s="366">
        <v>35</v>
      </c>
      <c r="Q184" s="413">
        <v>1.5</v>
      </c>
      <c r="R184" s="454">
        <v>10</v>
      </c>
      <c r="S184" s="431"/>
      <c r="T184" s="428">
        <f>25*52*9</f>
        <v>11700</v>
      </c>
      <c r="U184" s="99">
        <v>0.8</v>
      </c>
      <c r="V184" s="100">
        <v>0.1</v>
      </c>
      <c r="W184" s="100">
        <v>0</v>
      </c>
      <c r="X184" s="100">
        <v>0</v>
      </c>
      <c r="Y184" s="100">
        <v>0.1</v>
      </c>
      <c r="Z184" s="100">
        <v>0</v>
      </c>
      <c r="AA184" s="210">
        <f t="shared" si="22"/>
        <v>1</v>
      </c>
      <c r="AB184" s="658">
        <f t="shared" si="23"/>
        <v>3861</v>
      </c>
      <c r="AC184" s="80"/>
      <c r="AD184" s="14"/>
      <c r="AE184" s="14"/>
      <c r="AF184" s="14"/>
      <c r="AG184" s="81"/>
      <c r="AH184" s="431"/>
      <c r="AI184" s="265" t="s">
        <v>32</v>
      </c>
      <c r="AJ184" s="266" t="s">
        <v>32</v>
      </c>
      <c r="AK184" s="266" t="s">
        <v>32</v>
      </c>
      <c r="AL184" s="263" t="s">
        <v>671</v>
      </c>
      <c r="AM184" s="263" t="s">
        <v>671</v>
      </c>
      <c r="AN184" s="665"/>
    </row>
    <row r="185" spans="1:401" s="11" customFormat="1" ht="25" customHeight="1" outlineLevel="2" x14ac:dyDescent="0.25">
      <c r="B185" s="497" t="s">
        <v>353</v>
      </c>
      <c r="C185" s="57"/>
      <c r="D185" s="14"/>
      <c r="E185" s="14" t="s">
        <v>354</v>
      </c>
      <c r="F185" s="14" t="s">
        <v>341</v>
      </c>
      <c r="G185" s="14" t="s">
        <v>342</v>
      </c>
      <c r="H185" s="14" t="s">
        <v>355</v>
      </c>
      <c r="I185" s="14"/>
      <c r="J185" s="14" t="s">
        <v>651</v>
      </c>
      <c r="K185" s="14"/>
      <c r="L185" s="81"/>
      <c r="M185" s="431"/>
      <c r="N185" s="249"/>
      <c r="O185" s="405"/>
      <c r="P185" s="366"/>
      <c r="Q185" s="413"/>
      <c r="R185" s="454"/>
      <c r="S185" s="431"/>
      <c r="T185" s="428"/>
      <c r="U185" s="99"/>
      <c r="V185" s="100"/>
      <c r="W185" s="100"/>
      <c r="X185" s="100"/>
      <c r="Y185" s="100"/>
      <c r="Z185" s="100"/>
      <c r="AA185" s="210"/>
      <c r="AB185" s="658">
        <f t="shared" si="23"/>
        <v>0</v>
      </c>
      <c r="AC185" s="80"/>
      <c r="AD185" s="14"/>
      <c r="AE185" s="14"/>
      <c r="AF185" s="14"/>
      <c r="AG185" s="81"/>
      <c r="AH185" s="431"/>
      <c r="AI185" s="262"/>
      <c r="AJ185" s="263"/>
      <c r="AK185" s="263"/>
      <c r="AL185" s="263"/>
      <c r="AM185" s="263"/>
      <c r="AN185" s="337"/>
    </row>
    <row r="186" spans="1:401" ht="25" customHeight="1" outlineLevel="2" x14ac:dyDescent="0.25">
      <c r="B186" s="533">
        <v>4</v>
      </c>
      <c r="C186" s="534"/>
      <c r="D186" s="83"/>
      <c r="E186" s="83"/>
      <c r="F186" s="83"/>
      <c r="G186" s="83"/>
      <c r="H186" s="83"/>
      <c r="I186" s="83"/>
      <c r="J186" s="83"/>
      <c r="K186" s="83"/>
      <c r="L186" s="84"/>
      <c r="M186" s="431"/>
      <c r="N186" s="349"/>
      <c r="O186" s="406"/>
      <c r="P186" s="390"/>
      <c r="Q186" s="414"/>
      <c r="R186" s="455"/>
      <c r="S186" s="431"/>
      <c r="T186" s="429"/>
      <c r="U186" s="228"/>
      <c r="V186" s="229"/>
      <c r="W186" s="229"/>
      <c r="X186" s="229"/>
      <c r="Y186" s="229"/>
      <c r="Z186" s="229"/>
      <c r="AA186" s="230"/>
      <c r="AB186" s="658">
        <f t="shared" si="23"/>
        <v>0</v>
      </c>
      <c r="AC186" s="82"/>
      <c r="AD186" s="83"/>
      <c r="AE186" s="83"/>
      <c r="AF186" s="83"/>
      <c r="AG186" s="84"/>
      <c r="AH186" s="431"/>
      <c r="AI186" s="267"/>
      <c r="AJ186" s="268"/>
      <c r="AK186" s="268"/>
      <c r="AL186" s="268"/>
      <c r="AM186" s="268"/>
      <c r="AN186" s="666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  <c r="KO186" s="11"/>
      <c r="KP186" s="11"/>
      <c r="KQ186" s="11"/>
      <c r="KR186" s="11"/>
      <c r="KS186" s="11"/>
      <c r="KT186" s="11"/>
      <c r="KU186" s="11"/>
      <c r="KV186" s="11"/>
      <c r="KW186" s="11"/>
      <c r="KX186" s="11"/>
      <c r="KY186" s="11"/>
      <c r="KZ186" s="11"/>
      <c r="LA186" s="11"/>
      <c r="LB186" s="11"/>
      <c r="LC186" s="11"/>
      <c r="LD186" s="11"/>
      <c r="LE186" s="11"/>
      <c r="LF186" s="11"/>
      <c r="LG186" s="11"/>
      <c r="LH186" s="11"/>
      <c r="LI186" s="11"/>
      <c r="LJ186" s="11"/>
      <c r="LK186" s="11"/>
      <c r="LL186" s="11"/>
      <c r="LM186" s="11"/>
      <c r="LN186" s="11"/>
      <c r="LO186" s="11"/>
      <c r="LP186" s="11"/>
      <c r="LQ186" s="11"/>
      <c r="LR186" s="11"/>
      <c r="LS186" s="11"/>
      <c r="LT186" s="11"/>
      <c r="LU186" s="11"/>
      <c r="LV186" s="11"/>
      <c r="LW186" s="11"/>
      <c r="LX186" s="11"/>
      <c r="LY186" s="11"/>
      <c r="LZ186" s="11"/>
      <c r="MA186" s="11"/>
      <c r="MB186" s="11"/>
      <c r="MC186" s="11"/>
      <c r="MD186" s="11"/>
      <c r="ME186" s="11"/>
      <c r="MF186" s="11"/>
      <c r="MG186" s="11"/>
      <c r="MH186" s="11"/>
      <c r="MI186" s="11"/>
      <c r="MJ186" s="11"/>
      <c r="MK186" s="11"/>
      <c r="ML186" s="11"/>
      <c r="MM186" s="11"/>
      <c r="MN186" s="11"/>
      <c r="MO186" s="11"/>
      <c r="MP186" s="11"/>
      <c r="MQ186" s="11"/>
      <c r="MR186" s="11"/>
      <c r="MS186" s="11"/>
      <c r="MT186" s="11"/>
      <c r="MU186" s="11"/>
      <c r="MV186" s="11"/>
      <c r="MW186" s="11"/>
      <c r="MX186" s="11"/>
      <c r="MY186" s="11"/>
      <c r="MZ186" s="11"/>
      <c r="NA186" s="11"/>
      <c r="NB186" s="11"/>
      <c r="NC186" s="11"/>
      <c r="ND186" s="11"/>
      <c r="NE186" s="11"/>
      <c r="NF186" s="11"/>
      <c r="NG186" s="11"/>
      <c r="NH186" s="11"/>
      <c r="NI186" s="11"/>
      <c r="NJ186" s="11"/>
      <c r="NK186" s="11"/>
      <c r="NL186" s="11"/>
      <c r="NM186" s="11"/>
      <c r="NN186" s="11"/>
      <c r="NO186" s="11"/>
      <c r="NP186" s="11"/>
      <c r="NQ186" s="11"/>
      <c r="NR186" s="11"/>
      <c r="NS186" s="11"/>
      <c r="NT186" s="11"/>
      <c r="NU186" s="11"/>
      <c r="NV186" s="11"/>
      <c r="NW186" s="11"/>
      <c r="NX186" s="11"/>
      <c r="NY186" s="11"/>
      <c r="NZ186" s="11"/>
      <c r="OA186" s="11"/>
      <c r="OB186" s="11"/>
      <c r="OC186" s="11"/>
      <c r="OD186" s="11"/>
      <c r="OE186" s="11"/>
      <c r="OF186" s="11"/>
      <c r="OG186" s="11"/>
      <c r="OH186" s="11"/>
      <c r="OI186" s="11"/>
      <c r="OJ186" s="11"/>
      <c r="OK186" s="11"/>
    </row>
    <row r="187" spans="1:401" s="16" customFormat="1" ht="10" customHeight="1" outlineLevel="1" x14ac:dyDescent="0.25">
      <c r="B187" s="2"/>
      <c r="C187" s="70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681"/>
      <c r="O187" s="681"/>
      <c r="P187" s="681"/>
      <c r="Q187" s="681"/>
      <c r="R187" s="681"/>
      <c r="S187" s="2"/>
      <c r="T187" s="240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32"/>
      <c r="AJ187" s="32"/>
      <c r="AK187" s="32"/>
      <c r="AL187" s="32"/>
      <c r="AM187" s="32"/>
      <c r="AN187" s="32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  <c r="KO187" s="11"/>
      <c r="KP187" s="11"/>
      <c r="KQ187" s="11"/>
      <c r="KR187" s="11"/>
      <c r="KS187" s="11"/>
      <c r="KT187" s="11"/>
      <c r="KU187" s="11"/>
      <c r="KV187" s="11"/>
      <c r="KW187" s="11"/>
      <c r="KX187" s="11"/>
      <c r="KY187" s="11"/>
      <c r="KZ187" s="11"/>
      <c r="LA187" s="11"/>
      <c r="LB187" s="11"/>
      <c r="LC187" s="11"/>
      <c r="LD187" s="11"/>
      <c r="LE187" s="11"/>
      <c r="LF187" s="11"/>
      <c r="LG187" s="11"/>
      <c r="LH187" s="11"/>
      <c r="LI187" s="11"/>
      <c r="LJ187" s="11"/>
      <c r="LK187" s="11"/>
      <c r="LL187" s="11"/>
      <c r="LM187" s="11"/>
      <c r="LN187" s="11"/>
      <c r="LO187" s="11"/>
      <c r="LP187" s="11"/>
      <c r="LQ187" s="11"/>
      <c r="LR187" s="11"/>
      <c r="LS187" s="11"/>
      <c r="LT187" s="11"/>
      <c r="LU187" s="11"/>
      <c r="LV187" s="11"/>
      <c r="LW187" s="11"/>
      <c r="LX187" s="11"/>
      <c r="LY187" s="11"/>
      <c r="LZ187" s="11"/>
      <c r="MA187" s="11"/>
      <c r="MB187" s="11"/>
      <c r="MC187" s="11"/>
      <c r="MD187" s="11"/>
      <c r="ME187" s="11"/>
      <c r="MF187" s="11"/>
      <c r="MG187" s="11"/>
      <c r="MH187" s="11"/>
      <c r="MI187" s="11"/>
      <c r="MJ187" s="11"/>
      <c r="MK187" s="11"/>
      <c r="ML187" s="11"/>
      <c r="MM187" s="11"/>
      <c r="MN187" s="11"/>
      <c r="MO187" s="11"/>
      <c r="MP187" s="11"/>
      <c r="MQ187" s="11"/>
      <c r="MR187" s="11"/>
      <c r="MS187" s="11"/>
      <c r="MT187" s="11"/>
      <c r="MU187" s="11"/>
      <c r="MV187" s="11"/>
      <c r="MW187" s="11"/>
      <c r="MX187" s="11"/>
      <c r="MY187" s="11"/>
      <c r="MZ187" s="11"/>
      <c r="NA187" s="11"/>
      <c r="NB187" s="11"/>
      <c r="NC187" s="11"/>
      <c r="ND187" s="11"/>
      <c r="NE187" s="11"/>
      <c r="NF187" s="11"/>
      <c r="NG187" s="11"/>
      <c r="NH187" s="11"/>
      <c r="NI187" s="11"/>
      <c r="NJ187" s="11"/>
      <c r="NK187" s="11"/>
      <c r="NL187" s="11"/>
      <c r="NM187" s="11"/>
      <c r="NN187" s="11"/>
      <c r="NO187" s="11"/>
      <c r="NP187" s="11"/>
      <c r="NQ187" s="11"/>
      <c r="NR187" s="11"/>
      <c r="NS187" s="11"/>
      <c r="NT187" s="11"/>
      <c r="NU187" s="11"/>
      <c r="NV187" s="11"/>
      <c r="NW187" s="11"/>
      <c r="NX187" s="11"/>
      <c r="NY187" s="11"/>
      <c r="NZ187" s="11"/>
      <c r="OA187" s="11"/>
      <c r="OB187" s="11"/>
      <c r="OC187" s="11"/>
      <c r="OD187" s="11"/>
      <c r="OE187" s="11"/>
    </row>
    <row r="188" spans="1:401" s="4" customFormat="1" ht="34" customHeight="1" outlineLevel="1" x14ac:dyDescent="0.3">
      <c r="A188" s="2"/>
      <c r="B188" s="535" t="s">
        <v>70</v>
      </c>
      <c r="C188" s="489"/>
      <c r="D188" s="536"/>
      <c r="E188" s="180"/>
      <c r="F188" s="180"/>
      <c r="G188" s="180"/>
      <c r="H188" s="180"/>
      <c r="I188" s="180"/>
      <c r="J188" s="180"/>
      <c r="K188" s="180"/>
      <c r="L188" s="181"/>
      <c r="M188" s="431"/>
      <c r="N188" s="250"/>
      <c r="O188" s="182"/>
      <c r="P188" s="253"/>
      <c r="Q188" s="255"/>
      <c r="R188" s="456"/>
      <c r="S188" s="431"/>
      <c r="T188" s="173" t="s">
        <v>630</v>
      </c>
      <c r="U188" s="97" t="s">
        <v>631</v>
      </c>
      <c r="V188" s="98" t="s">
        <v>635</v>
      </c>
      <c r="W188" s="98" t="s">
        <v>636</v>
      </c>
      <c r="X188" s="217" t="s">
        <v>632</v>
      </c>
      <c r="Y188" s="208" t="s">
        <v>633</v>
      </c>
      <c r="Z188" s="98" t="s">
        <v>634</v>
      </c>
      <c r="AA188" s="213" t="s">
        <v>657</v>
      </c>
      <c r="AB188" s="653"/>
      <c r="AC188" s="179"/>
      <c r="AD188" s="180"/>
      <c r="AE188" s="180"/>
      <c r="AF188" s="180"/>
      <c r="AG188" s="181"/>
      <c r="AH188" s="431"/>
      <c r="AI188" s="330"/>
      <c r="AJ188" s="331"/>
      <c r="AK188" s="331"/>
      <c r="AL188" s="331"/>
      <c r="AM188" s="331"/>
      <c r="AN188" s="332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</row>
    <row r="189" spans="1:401" s="11" customFormat="1" ht="25" customHeight="1" outlineLevel="2" x14ac:dyDescent="0.25">
      <c r="B189" s="491" t="s">
        <v>356</v>
      </c>
      <c r="C189" s="58">
        <v>1</v>
      </c>
      <c r="D189" s="15"/>
      <c r="E189" s="15" t="s">
        <v>357</v>
      </c>
      <c r="F189" s="15" t="s">
        <v>334</v>
      </c>
      <c r="G189" s="15" t="s">
        <v>358</v>
      </c>
      <c r="H189" s="15" t="s">
        <v>359</v>
      </c>
      <c r="I189" s="15" t="s">
        <v>360</v>
      </c>
      <c r="J189" s="15"/>
      <c r="K189" s="15"/>
      <c r="L189" s="91"/>
      <c r="M189" s="431"/>
      <c r="N189" s="251"/>
      <c r="O189" s="394"/>
      <c r="P189" s="368"/>
      <c r="Q189" s="420"/>
      <c r="R189" s="449"/>
      <c r="S189" s="431"/>
      <c r="T189" s="438">
        <v>0</v>
      </c>
      <c r="U189" s="214"/>
      <c r="V189" s="215"/>
      <c r="W189" s="215"/>
      <c r="X189" s="215"/>
      <c r="Y189" s="215"/>
      <c r="Z189" s="215"/>
      <c r="AA189" s="216">
        <f t="shared" ref="AA189:AA193" si="24">U189+V189+W189+X189+Y189+Z189</f>
        <v>0</v>
      </c>
      <c r="AB189" s="661"/>
      <c r="AC189" s="90"/>
      <c r="AD189" s="15"/>
      <c r="AE189" s="15"/>
      <c r="AF189" s="15"/>
      <c r="AG189" s="91"/>
      <c r="AH189" s="431"/>
      <c r="AI189" s="269"/>
      <c r="AJ189" s="270"/>
      <c r="AK189" s="270"/>
      <c r="AL189" s="270"/>
      <c r="AM189" s="270"/>
      <c r="AN189" s="664"/>
    </row>
    <row r="190" spans="1:401" s="11" customFormat="1" ht="25" customHeight="1" outlineLevel="2" x14ac:dyDescent="0.25">
      <c r="B190" s="491" t="s">
        <v>361</v>
      </c>
      <c r="C190" s="58"/>
      <c r="D190" s="15"/>
      <c r="E190" s="15" t="s">
        <v>362</v>
      </c>
      <c r="F190" s="15" t="s">
        <v>334</v>
      </c>
      <c r="G190" s="15" t="s">
        <v>363</v>
      </c>
      <c r="H190" s="15" t="s">
        <v>364</v>
      </c>
      <c r="I190" s="15" t="s">
        <v>365</v>
      </c>
      <c r="J190" s="15"/>
      <c r="K190" s="15"/>
      <c r="L190" s="91"/>
      <c r="M190" s="431"/>
      <c r="N190" s="251"/>
      <c r="O190" s="394"/>
      <c r="P190" s="368"/>
      <c r="Q190" s="420"/>
      <c r="R190" s="449"/>
      <c r="S190" s="431"/>
      <c r="T190" s="438"/>
      <c r="U190" s="214"/>
      <c r="V190" s="215"/>
      <c r="W190" s="215"/>
      <c r="X190" s="215"/>
      <c r="Y190" s="215"/>
      <c r="Z190" s="215"/>
      <c r="AA190" s="216">
        <f t="shared" si="24"/>
        <v>0</v>
      </c>
      <c r="AB190" s="661"/>
      <c r="AC190" s="90"/>
      <c r="AD190" s="15"/>
      <c r="AE190" s="15"/>
      <c r="AF190" s="15"/>
      <c r="AG190" s="91"/>
      <c r="AH190" s="431"/>
      <c r="AI190" s="269"/>
      <c r="AJ190" s="270"/>
      <c r="AK190" s="270"/>
      <c r="AL190" s="270"/>
      <c r="AM190" s="270"/>
      <c r="AN190" s="271"/>
    </row>
    <row r="191" spans="1:401" s="11" customFormat="1" ht="25" customHeight="1" outlineLevel="2" x14ac:dyDescent="0.25">
      <c r="B191" s="491" t="s">
        <v>366</v>
      </c>
      <c r="C191" s="58"/>
      <c r="D191" s="15"/>
      <c r="E191" s="15" t="s">
        <v>367</v>
      </c>
      <c r="F191" s="15" t="s">
        <v>334</v>
      </c>
      <c r="G191" s="15" t="s">
        <v>368</v>
      </c>
      <c r="H191" s="15" t="s">
        <v>369</v>
      </c>
      <c r="I191" s="15"/>
      <c r="J191" s="15"/>
      <c r="K191" s="15"/>
      <c r="L191" s="91"/>
      <c r="M191" s="431"/>
      <c r="N191" s="251"/>
      <c r="O191" s="394"/>
      <c r="P191" s="368"/>
      <c r="Q191" s="420"/>
      <c r="R191" s="449"/>
      <c r="S191" s="431"/>
      <c r="T191" s="438"/>
      <c r="U191" s="214"/>
      <c r="V191" s="215"/>
      <c r="W191" s="215"/>
      <c r="X191" s="215"/>
      <c r="Y191" s="215"/>
      <c r="Z191" s="215"/>
      <c r="AA191" s="216">
        <f t="shared" si="24"/>
        <v>0</v>
      </c>
      <c r="AB191" s="661"/>
      <c r="AC191" s="90"/>
      <c r="AD191" s="15"/>
      <c r="AE191" s="15"/>
      <c r="AF191" s="15"/>
      <c r="AG191" s="91"/>
      <c r="AH191" s="431"/>
      <c r="AI191" s="269"/>
      <c r="AJ191" s="270"/>
      <c r="AK191" s="270"/>
      <c r="AL191" s="270"/>
      <c r="AM191" s="270"/>
      <c r="AN191" s="271"/>
    </row>
    <row r="192" spans="1:401" s="11" customFormat="1" ht="25" customHeight="1" outlineLevel="2" x14ac:dyDescent="0.25">
      <c r="B192" s="491" t="s">
        <v>370</v>
      </c>
      <c r="C192" s="58"/>
      <c r="D192" s="15"/>
      <c r="E192" s="15" t="s">
        <v>371</v>
      </c>
      <c r="F192" s="15" t="s">
        <v>372</v>
      </c>
      <c r="G192" s="15" t="s">
        <v>373</v>
      </c>
      <c r="H192" s="15" t="s">
        <v>374</v>
      </c>
      <c r="I192" s="15"/>
      <c r="J192" s="15"/>
      <c r="K192" s="15"/>
      <c r="L192" s="91"/>
      <c r="M192" s="431"/>
      <c r="N192" s="251"/>
      <c r="O192" s="394"/>
      <c r="P192" s="368"/>
      <c r="Q192" s="420"/>
      <c r="R192" s="449"/>
      <c r="S192" s="431"/>
      <c r="T192" s="438"/>
      <c r="U192" s="214"/>
      <c r="V192" s="215"/>
      <c r="W192" s="215"/>
      <c r="X192" s="215"/>
      <c r="Y192" s="215"/>
      <c r="Z192" s="215"/>
      <c r="AA192" s="216">
        <f t="shared" si="24"/>
        <v>0</v>
      </c>
      <c r="AB192" s="661"/>
      <c r="AC192" s="90"/>
      <c r="AD192" s="15"/>
      <c r="AE192" s="15"/>
      <c r="AF192" s="15"/>
      <c r="AG192" s="91"/>
      <c r="AH192" s="431"/>
      <c r="AI192" s="269"/>
      <c r="AJ192" s="270"/>
      <c r="AK192" s="270"/>
      <c r="AL192" s="270"/>
      <c r="AM192" s="270"/>
      <c r="AN192" s="271"/>
    </row>
    <row r="193" spans="1:401" ht="25" customHeight="1" outlineLevel="2" x14ac:dyDescent="0.25">
      <c r="B193" s="546">
        <v>4</v>
      </c>
      <c r="C193" s="358"/>
      <c r="D193" s="93"/>
      <c r="E193" s="93"/>
      <c r="F193" s="93"/>
      <c r="G193" s="93"/>
      <c r="H193" s="93"/>
      <c r="I193" s="93"/>
      <c r="J193" s="93"/>
      <c r="K193" s="93"/>
      <c r="L193" s="94"/>
      <c r="M193" s="431"/>
      <c r="N193" s="92"/>
      <c r="O193" s="395"/>
      <c r="P193" s="391"/>
      <c r="Q193" s="422"/>
      <c r="R193" s="457"/>
      <c r="S193" s="431"/>
      <c r="T193" s="439"/>
      <c r="U193" s="225"/>
      <c r="V193" s="226"/>
      <c r="W193" s="226"/>
      <c r="X193" s="226"/>
      <c r="Y193" s="226"/>
      <c r="Z193" s="226"/>
      <c r="AA193" s="227">
        <f t="shared" si="24"/>
        <v>0</v>
      </c>
      <c r="AB193" s="662"/>
      <c r="AC193" s="92"/>
      <c r="AD193" s="93"/>
      <c r="AE193" s="93"/>
      <c r="AF193" s="93"/>
      <c r="AG193" s="94"/>
      <c r="AH193" s="431"/>
      <c r="AI193" s="272"/>
      <c r="AJ193" s="273"/>
      <c r="AK193" s="273"/>
      <c r="AL193" s="273"/>
      <c r="AM193" s="273"/>
      <c r="AN193" s="274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  <c r="KO193" s="11"/>
      <c r="KP193" s="11"/>
      <c r="KQ193" s="11"/>
      <c r="KR193" s="11"/>
      <c r="KS193" s="11"/>
      <c r="KT193" s="11"/>
      <c r="KU193" s="11"/>
      <c r="KV193" s="11"/>
      <c r="KW193" s="11"/>
      <c r="KX193" s="11"/>
      <c r="KY193" s="11"/>
      <c r="KZ193" s="11"/>
      <c r="LA193" s="11"/>
      <c r="LB193" s="11"/>
      <c r="LC193" s="11"/>
      <c r="LD193" s="11"/>
      <c r="LE193" s="11"/>
      <c r="LF193" s="11"/>
      <c r="LG193" s="11"/>
      <c r="LH193" s="11"/>
      <c r="LI193" s="11"/>
      <c r="LJ193" s="11"/>
      <c r="LK193" s="11"/>
      <c r="LL193" s="11"/>
      <c r="LM193" s="11"/>
      <c r="LN193" s="11"/>
      <c r="LO193" s="11"/>
      <c r="LP193" s="11"/>
      <c r="LQ193" s="11"/>
      <c r="LR193" s="11"/>
      <c r="LS193" s="11"/>
      <c r="LT193" s="11"/>
      <c r="LU193" s="11"/>
      <c r="LV193" s="11"/>
      <c r="LW193" s="11"/>
      <c r="LX193" s="11"/>
      <c r="LY193" s="11"/>
      <c r="LZ193" s="11"/>
      <c r="MA193" s="11"/>
      <c r="MB193" s="11"/>
      <c r="MC193" s="11"/>
      <c r="MD193" s="11"/>
      <c r="ME193" s="11"/>
      <c r="MF193" s="11"/>
      <c r="MG193" s="11"/>
      <c r="MH193" s="11"/>
      <c r="MI193" s="11"/>
      <c r="MJ193" s="11"/>
      <c r="MK193" s="11"/>
      <c r="ML193" s="11"/>
      <c r="MM193" s="11"/>
      <c r="MN193" s="11"/>
      <c r="MO193" s="11"/>
      <c r="MP193" s="11"/>
      <c r="MQ193" s="11"/>
      <c r="MR193" s="11"/>
      <c r="MS193" s="11"/>
      <c r="MT193" s="11"/>
      <c r="MU193" s="11"/>
      <c r="MV193" s="11"/>
      <c r="MW193" s="11"/>
      <c r="MX193" s="11"/>
      <c r="MY193" s="11"/>
      <c r="MZ193" s="11"/>
      <c r="NA193" s="11"/>
      <c r="NB193" s="11"/>
      <c r="NC193" s="11"/>
      <c r="ND193" s="11"/>
      <c r="NE193" s="11"/>
      <c r="NF193" s="11"/>
      <c r="NG193" s="11"/>
      <c r="NH193" s="11"/>
      <c r="NI193" s="11"/>
      <c r="NJ193" s="11"/>
      <c r="NK193" s="11"/>
      <c r="NL193" s="11"/>
      <c r="NM193" s="11"/>
      <c r="NN193" s="11"/>
      <c r="NO193" s="11"/>
      <c r="NP193" s="11"/>
      <c r="NQ193" s="11"/>
      <c r="NR193" s="11"/>
      <c r="NS193" s="11"/>
      <c r="NT193" s="11"/>
      <c r="NU193" s="11"/>
      <c r="NV193" s="11"/>
      <c r="NW193" s="11"/>
      <c r="NX193" s="11"/>
      <c r="NY193" s="11"/>
      <c r="NZ193" s="11"/>
      <c r="OA193" s="11"/>
      <c r="OB193" s="11"/>
      <c r="OC193" s="11"/>
      <c r="OD193" s="11"/>
      <c r="OE193" s="11"/>
      <c r="OF193" s="11"/>
      <c r="OG193" s="11"/>
      <c r="OH193" s="11"/>
      <c r="OI193" s="11"/>
      <c r="OJ193" s="11"/>
      <c r="OK193" s="11"/>
    </row>
    <row r="194" spans="1:401" s="16" customFormat="1" ht="10" customHeight="1" outlineLevel="1" x14ac:dyDescent="0.25">
      <c r="B194" s="2"/>
      <c r="C194" s="70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40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32"/>
      <c r="AJ194" s="32"/>
      <c r="AK194" s="32"/>
      <c r="AL194" s="32"/>
      <c r="AM194" s="32"/>
      <c r="AN194" s="32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  <c r="KO194" s="11"/>
      <c r="KP194" s="11"/>
      <c r="KQ194" s="11"/>
      <c r="KR194" s="11"/>
      <c r="KS194" s="11"/>
      <c r="KT194" s="11"/>
      <c r="KU194" s="11"/>
      <c r="KV194" s="11"/>
      <c r="KW194" s="11"/>
      <c r="KX194" s="11"/>
      <c r="KY194" s="11"/>
      <c r="KZ194" s="11"/>
      <c r="LA194" s="11"/>
      <c r="LB194" s="11"/>
      <c r="LC194" s="11"/>
      <c r="LD194" s="11"/>
      <c r="LE194" s="11"/>
      <c r="LF194" s="11"/>
      <c r="LG194" s="11"/>
      <c r="LH194" s="11"/>
      <c r="LI194" s="11"/>
      <c r="LJ194" s="11"/>
      <c r="LK194" s="11"/>
      <c r="LL194" s="11"/>
      <c r="LM194" s="11"/>
      <c r="LN194" s="11"/>
      <c r="LO194" s="11"/>
      <c r="LP194" s="11"/>
      <c r="LQ194" s="11"/>
      <c r="LR194" s="11"/>
      <c r="LS194" s="11"/>
      <c r="LT194" s="11"/>
      <c r="LU194" s="11"/>
      <c r="LV194" s="11"/>
      <c r="LW194" s="11"/>
      <c r="LX194" s="11"/>
      <c r="LY194" s="11"/>
      <c r="LZ194" s="11"/>
      <c r="MA194" s="11"/>
      <c r="MB194" s="11"/>
      <c r="MC194" s="11"/>
      <c r="MD194" s="11"/>
      <c r="ME194" s="11"/>
      <c r="MF194" s="11"/>
      <c r="MG194" s="11"/>
      <c r="MH194" s="11"/>
      <c r="MI194" s="11"/>
      <c r="MJ194" s="11"/>
      <c r="MK194" s="11"/>
      <c r="ML194" s="11"/>
      <c r="MM194" s="11"/>
      <c r="MN194" s="11"/>
      <c r="MO194" s="11"/>
      <c r="MP194" s="11"/>
      <c r="MQ194" s="11"/>
      <c r="MR194" s="11"/>
      <c r="MS194" s="11"/>
      <c r="MT194" s="11"/>
      <c r="MU194" s="11"/>
      <c r="MV194" s="11"/>
      <c r="MW194" s="11"/>
      <c r="MX194" s="11"/>
      <c r="MY194" s="11"/>
      <c r="MZ194" s="11"/>
      <c r="NA194" s="11"/>
      <c r="NB194" s="11"/>
      <c r="NC194" s="11"/>
      <c r="ND194" s="11"/>
      <c r="NE194" s="11"/>
      <c r="NF194" s="11"/>
      <c r="NG194" s="11"/>
      <c r="NH194" s="11"/>
      <c r="NI194" s="11"/>
      <c r="NJ194" s="11"/>
      <c r="NK194" s="11"/>
      <c r="NL194" s="11"/>
      <c r="NM194" s="11"/>
      <c r="NN194" s="11"/>
      <c r="NO194" s="11"/>
      <c r="NP194" s="11"/>
      <c r="NQ194" s="11"/>
      <c r="NR194" s="11"/>
      <c r="NS194" s="11"/>
      <c r="NT194" s="11"/>
      <c r="NU194" s="11"/>
      <c r="NV194" s="11"/>
      <c r="NW194" s="11"/>
      <c r="NX194" s="11"/>
      <c r="NY194" s="11"/>
      <c r="NZ194" s="11"/>
      <c r="OA194" s="11"/>
      <c r="OB194" s="11"/>
      <c r="OC194" s="11"/>
      <c r="OD194" s="11"/>
      <c r="OE194" s="11"/>
    </row>
    <row r="195" spans="1:401" s="22" customFormat="1" ht="34" customHeight="1" outlineLevel="1" x14ac:dyDescent="0.3">
      <c r="A195" s="2"/>
      <c r="B195" s="537" t="s">
        <v>99</v>
      </c>
      <c r="C195" s="529"/>
      <c r="D195" s="538"/>
      <c r="E195" s="184"/>
      <c r="F195" s="184"/>
      <c r="G195" s="184"/>
      <c r="H195" s="184"/>
      <c r="I195" s="184"/>
      <c r="J195" s="184"/>
      <c r="K195" s="184"/>
      <c r="L195" s="185"/>
      <c r="M195" s="431"/>
      <c r="N195" s="183"/>
      <c r="O195" s="186"/>
      <c r="P195" s="184"/>
      <c r="Q195" s="186"/>
      <c r="R195" s="184"/>
      <c r="S195" s="431"/>
      <c r="T195" s="177" t="s">
        <v>630</v>
      </c>
      <c r="U195" s="109" t="s">
        <v>631</v>
      </c>
      <c r="V195" s="110" t="s">
        <v>635</v>
      </c>
      <c r="W195" s="110" t="s">
        <v>636</v>
      </c>
      <c r="X195" s="218" t="s">
        <v>632</v>
      </c>
      <c r="Y195" s="111" t="s">
        <v>633</v>
      </c>
      <c r="Z195" s="111" t="s">
        <v>634</v>
      </c>
      <c r="AA195" s="219" t="s">
        <v>657</v>
      </c>
      <c r="AB195" s="654"/>
      <c r="AC195" s="183"/>
      <c r="AD195" s="184"/>
      <c r="AE195" s="184"/>
      <c r="AF195" s="184"/>
      <c r="AG195" s="185"/>
      <c r="AH195" s="431"/>
      <c r="AI195" s="324"/>
      <c r="AJ195" s="325"/>
      <c r="AK195" s="325"/>
      <c r="AL195" s="325"/>
      <c r="AM195" s="325"/>
      <c r="AN195" s="326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</row>
    <row r="196" spans="1:401" s="11" customFormat="1" ht="25" customHeight="1" outlineLevel="2" x14ac:dyDescent="0.25">
      <c r="B196" s="500" t="s">
        <v>375</v>
      </c>
      <c r="C196" s="60"/>
      <c r="D196" s="23"/>
      <c r="E196" s="23" t="s">
        <v>376</v>
      </c>
      <c r="F196" s="23" t="s">
        <v>334</v>
      </c>
      <c r="G196" s="23" t="s">
        <v>377</v>
      </c>
      <c r="H196" s="23" t="s">
        <v>378</v>
      </c>
      <c r="I196" s="23" t="s">
        <v>379</v>
      </c>
      <c r="J196" s="23"/>
      <c r="K196" s="23"/>
      <c r="L196" s="151"/>
      <c r="M196" s="431"/>
      <c r="N196" s="150"/>
      <c r="O196" s="402"/>
      <c r="P196" s="382"/>
      <c r="Q196" s="411"/>
      <c r="R196" s="382"/>
      <c r="S196" s="431"/>
      <c r="T196" s="440"/>
      <c r="U196" s="476"/>
      <c r="V196" s="477"/>
      <c r="W196" s="477"/>
      <c r="X196" s="477"/>
      <c r="Y196" s="477"/>
      <c r="Z196" s="477"/>
      <c r="AA196" s="478">
        <f t="shared" ref="AA196:AA212" si="25">Z196+Y196+X196+W196+V196+U196</f>
        <v>0</v>
      </c>
      <c r="AB196" s="651"/>
      <c r="AC196" s="150"/>
      <c r="AD196" s="23"/>
      <c r="AE196" s="23"/>
      <c r="AF196" s="23"/>
      <c r="AG196" s="151"/>
      <c r="AH196" s="431"/>
      <c r="AI196" s="327"/>
      <c r="AJ196" s="322"/>
      <c r="AK196" s="322"/>
      <c r="AL196" s="322"/>
      <c r="AM196" s="322"/>
      <c r="AN196" s="295"/>
    </row>
    <row r="197" spans="1:401" s="11" customFormat="1" ht="25" customHeight="1" outlineLevel="2" x14ac:dyDescent="0.25">
      <c r="B197" s="500" t="s">
        <v>380</v>
      </c>
      <c r="C197" s="60"/>
      <c r="D197" s="23"/>
      <c r="E197" s="23" t="s">
        <v>381</v>
      </c>
      <c r="F197" s="23" t="s">
        <v>334</v>
      </c>
      <c r="G197" s="23" t="s">
        <v>382</v>
      </c>
      <c r="H197" s="23" t="s">
        <v>383</v>
      </c>
      <c r="I197" s="23" t="s">
        <v>384</v>
      </c>
      <c r="J197" s="23"/>
      <c r="K197" s="23"/>
      <c r="L197" s="151"/>
      <c r="M197" s="431"/>
      <c r="N197" s="150"/>
      <c r="O197" s="402"/>
      <c r="P197" s="382"/>
      <c r="Q197" s="411"/>
      <c r="R197" s="382"/>
      <c r="S197" s="431"/>
      <c r="T197" s="440"/>
      <c r="U197" s="476"/>
      <c r="V197" s="477"/>
      <c r="W197" s="477"/>
      <c r="X197" s="477"/>
      <c r="Y197" s="477"/>
      <c r="Z197" s="477"/>
      <c r="AA197" s="478">
        <f t="shared" si="25"/>
        <v>0</v>
      </c>
      <c r="AB197" s="651"/>
      <c r="AC197" s="150"/>
      <c r="AD197" s="23"/>
      <c r="AE197" s="23"/>
      <c r="AF197" s="23"/>
      <c r="AG197" s="151"/>
      <c r="AH197" s="431"/>
      <c r="AI197" s="327"/>
      <c r="AJ197" s="322"/>
      <c r="AK197" s="322"/>
      <c r="AL197" s="322"/>
      <c r="AM197" s="322"/>
      <c r="AN197" s="295"/>
    </row>
    <row r="198" spans="1:401" s="11" customFormat="1" ht="25" customHeight="1" outlineLevel="2" x14ac:dyDescent="0.25">
      <c r="B198" s="500" t="s">
        <v>385</v>
      </c>
      <c r="C198" s="60"/>
      <c r="D198" s="23"/>
      <c r="E198" s="23" t="s">
        <v>386</v>
      </c>
      <c r="F198" s="23" t="s">
        <v>334</v>
      </c>
      <c r="G198" s="23" t="s">
        <v>387</v>
      </c>
      <c r="H198" s="23" t="s">
        <v>388</v>
      </c>
      <c r="I198" s="23" t="s">
        <v>389</v>
      </c>
      <c r="J198" s="23"/>
      <c r="K198" s="23"/>
      <c r="L198" s="151"/>
      <c r="M198" s="431"/>
      <c r="N198" s="150"/>
      <c r="O198" s="402"/>
      <c r="P198" s="382"/>
      <c r="Q198" s="411"/>
      <c r="R198" s="382"/>
      <c r="S198" s="431"/>
      <c r="T198" s="440"/>
      <c r="U198" s="476"/>
      <c r="V198" s="477"/>
      <c r="W198" s="477"/>
      <c r="X198" s="477"/>
      <c r="Y198" s="477"/>
      <c r="Z198" s="477"/>
      <c r="AA198" s="478">
        <f t="shared" si="25"/>
        <v>0</v>
      </c>
      <c r="AB198" s="651"/>
      <c r="AC198" s="150"/>
      <c r="AD198" s="23"/>
      <c r="AE198" s="23"/>
      <c r="AF198" s="23"/>
      <c r="AG198" s="151"/>
      <c r="AH198" s="431"/>
      <c r="AI198" s="327"/>
      <c r="AJ198" s="322"/>
      <c r="AK198" s="322"/>
      <c r="AL198" s="322"/>
      <c r="AM198" s="322"/>
      <c r="AN198" s="295"/>
    </row>
    <row r="199" spans="1:401" s="11" customFormat="1" ht="25" customHeight="1" outlineLevel="2" x14ac:dyDescent="0.25">
      <c r="B199" s="500" t="s">
        <v>607</v>
      </c>
      <c r="C199" s="60"/>
      <c r="D199" s="23"/>
      <c r="E199" s="23" t="s">
        <v>608</v>
      </c>
      <c r="F199" s="23" t="s">
        <v>334</v>
      </c>
      <c r="G199" s="23" t="s">
        <v>609</v>
      </c>
      <c r="H199" s="23" t="s">
        <v>610</v>
      </c>
      <c r="I199" s="23"/>
      <c r="J199" s="23"/>
      <c r="K199" s="23"/>
      <c r="L199" s="151"/>
      <c r="M199" s="431"/>
      <c r="N199" s="150"/>
      <c r="O199" s="402"/>
      <c r="P199" s="382"/>
      <c r="Q199" s="411"/>
      <c r="R199" s="382"/>
      <c r="S199" s="431"/>
      <c r="T199" s="440"/>
      <c r="U199" s="476"/>
      <c r="V199" s="477"/>
      <c r="W199" s="477"/>
      <c r="X199" s="477"/>
      <c r="Y199" s="477"/>
      <c r="Z199" s="477"/>
      <c r="AA199" s="478">
        <f t="shared" si="25"/>
        <v>0</v>
      </c>
      <c r="AB199" s="651"/>
      <c r="AC199" s="150"/>
      <c r="AD199" s="23"/>
      <c r="AE199" s="23"/>
      <c r="AF199" s="23"/>
      <c r="AG199" s="151"/>
      <c r="AH199" s="431"/>
      <c r="AI199" s="327"/>
      <c r="AJ199" s="322"/>
      <c r="AK199" s="322"/>
      <c r="AL199" s="322"/>
      <c r="AM199" s="322"/>
      <c r="AN199" s="295"/>
    </row>
    <row r="200" spans="1:401" s="11" customFormat="1" ht="25" customHeight="1" outlineLevel="2" x14ac:dyDescent="0.25">
      <c r="B200" s="500" t="s">
        <v>390</v>
      </c>
      <c r="C200" s="60"/>
      <c r="D200" s="23"/>
      <c r="E200" s="23" t="s">
        <v>391</v>
      </c>
      <c r="F200" s="23" t="s">
        <v>392</v>
      </c>
      <c r="G200" s="23" t="s">
        <v>393</v>
      </c>
      <c r="H200" s="23" t="s">
        <v>394</v>
      </c>
      <c r="I200" s="23"/>
      <c r="J200" s="23"/>
      <c r="K200" s="23"/>
      <c r="L200" s="151"/>
      <c r="M200" s="431"/>
      <c r="N200" s="150"/>
      <c r="O200" s="402"/>
      <c r="P200" s="382"/>
      <c r="Q200" s="411"/>
      <c r="R200" s="382"/>
      <c r="S200" s="431"/>
      <c r="T200" s="440"/>
      <c r="U200" s="476"/>
      <c r="V200" s="477"/>
      <c r="W200" s="477"/>
      <c r="X200" s="477"/>
      <c r="Y200" s="477"/>
      <c r="Z200" s="477"/>
      <c r="AA200" s="478">
        <f t="shared" si="25"/>
        <v>0</v>
      </c>
      <c r="AB200" s="651"/>
      <c r="AC200" s="150"/>
      <c r="AD200" s="23"/>
      <c r="AE200" s="23"/>
      <c r="AF200" s="23"/>
      <c r="AG200" s="151"/>
      <c r="AH200" s="431"/>
      <c r="AI200" s="327"/>
      <c r="AJ200" s="322"/>
      <c r="AK200" s="322"/>
      <c r="AL200" s="322"/>
      <c r="AM200" s="322"/>
      <c r="AN200" s="295"/>
    </row>
    <row r="201" spans="1:401" s="11" customFormat="1" ht="25" customHeight="1" outlineLevel="2" x14ac:dyDescent="0.25">
      <c r="B201" s="500" t="s">
        <v>395</v>
      </c>
      <c r="C201" s="60"/>
      <c r="D201" s="23"/>
      <c r="E201" s="23" t="s">
        <v>396</v>
      </c>
      <c r="F201" s="23" t="s">
        <v>334</v>
      </c>
      <c r="G201" s="23" t="s">
        <v>397</v>
      </c>
      <c r="H201" s="23" t="s">
        <v>398</v>
      </c>
      <c r="I201" s="23"/>
      <c r="J201" s="23"/>
      <c r="K201" s="23"/>
      <c r="L201" s="151"/>
      <c r="M201" s="431"/>
      <c r="N201" s="150"/>
      <c r="O201" s="402"/>
      <c r="P201" s="382"/>
      <c r="Q201" s="411"/>
      <c r="R201" s="382"/>
      <c r="S201" s="431"/>
      <c r="T201" s="440"/>
      <c r="U201" s="476"/>
      <c r="V201" s="477"/>
      <c r="W201" s="477"/>
      <c r="X201" s="477"/>
      <c r="Y201" s="477"/>
      <c r="Z201" s="477"/>
      <c r="AA201" s="478">
        <f t="shared" si="25"/>
        <v>0</v>
      </c>
      <c r="AB201" s="651"/>
      <c r="AC201" s="150"/>
      <c r="AD201" s="23"/>
      <c r="AE201" s="23"/>
      <c r="AF201" s="23"/>
      <c r="AG201" s="151"/>
      <c r="AH201" s="431"/>
      <c r="AI201" s="327"/>
      <c r="AJ201" s="322"/>
      <c r="AK201" s="322"/>
      <c r="AL201" s="322"/>
      <c r="AM201" s="322"/>
      <c r="AN201" s="295"/>
    </row>
    <row r="202" spans="1:401" s="11" customFormat="1" ht="25" customHeight="1" outlineLevel="2" x14ac:dyDescent="0.25">
      <c r="B202" s="500" t="s">
        <v>399</v>
      </c>
      <c r="C202" s="60"/>
      <c r="D202" s="23"/>
      <c r="E202" s="23" t="s">
        <v>381</v>
      </c>
      <c r="F202" s="23" t="s">
        <v>334</v>
      </c>
      <c r="G202" s="23" t="s">
        <v>382</v>
      </c>
      <c r="H202" s="23" t="s">
        <v>400</v>
      </c>
      <c r="I202" s="23" t="s">
        <v>401</v>
      </c>
      <c r="J202" s="23"/>
      <c r="K202" s="23"/>
      <c r="L202" s="151"/>
      <c r="M202" s="431"/>
      <c r="N202" s="150"/>
      <c r="O202" s="402"/>
      <c r="P202" s="382"/>
      <c r="Q202" s="411"/>
      <c r="R202" s="382"/>
      <c r="S202" s="431"/>
      <c r="T202" s="440"/>
      <c r="U202" s="476"/>
      <c r="V202" s="477"/>
      <c r="W202" s="477"/>
      <c r="X202" s="477"/>
      <c r="Y202" s="477"/>
      <c r="Z202" s="477"/>
      <c r="AA202" s="478">
        <f t="shared" si="25"/>
        <v>0</v>
      </c>
      <c r="AB202" s="651"/>
      <c r="AC202" s="150"/>
      <c r="AD202" s="23"/>
      <c r="AE202" s="23"/>
      <c r="AF202" s="23"/>
      <c r="AG202" s="151"/>
      <c r="AH202" s="431"/>
      <c r="AI202" s="327"/>
      <c r="AJ202" s="322"/>
      <c r="AK202" s="322"/>
      <c r="AL202" s="322"/>
      <c r="AM202" s="322"/>
      <c r="AN202" s="295"/>
    </row>
    <row r="203" spans="1:401" s="11" customFormat="1" ht="25" customHeight="1" outlineLevel="2" x14ac:dyDescent="0.25">
      <c r="B203" s="500" t="s">
        <v>402</v>
      </c>
      <c r="C203" s="60"/>
      <c r="D203" s="23"/>
      <c r="E203" s="23" t="s">
        <v>403</v>
      </c>
      <c r="F203" s="23" t="s">
        <v>334</v>
      </c>
      <c r="G203" s="23" t="s">
        <v>404</v>
      </c>
      <c r="H203" s="23" t="s">
        <v>405</v>
      </c>
      <c r="I203" s="23"/>
      <c r="J203" s="23"/>
      <c r="K203" s="23"/>
      <c r="L203" s="151"/>
      <c r="M203" s="431"/>
      <c r="N203" s="150"/>
      <c r="O203" s="402"/>
      <c r="P203" s="382"/>
      <c r="Q203" s="411"/>
      <c r="R203" s="382"/>
      <c r="S203" s="431"/>
      <c r="T203" s="440"/>
      <c r="U203" s="476"/>
      <c r="V203" s="477"/>
      <c r="W203" s="477"/>
      <c r="X203" s="477"/>
      <c r="Y203" s="477"/>
      <c r="Z203" s="477"/>
      <c r="AA203" s="478">
        <f t="shared" si="25"/>
        <v>0</v>
      </c>
      <c r="AB203" s="651"/>
      <c r="AC203" s="150"/>
      <c r="AD203" s="23"/>
      <c r="AE203" s="23"/>
      <c r="AF203" s="23"/>
      <c r="AG203" s="151"/>
      <c r="AH203" s="431"/>
      <c r="AI203" s="327"/>
      <c r="AJ203" s="322"/>
      <c r="AK203" s="322"/>
      <c r="AL203" s="322"/>
      <c r="AM203" s="322"/>
      <c r="AN203" s="295"/>
    </row>
    <row r="204" spans="1:401" s="11" customFormat="1" ht="25" customHeight="1" outlineLevel="2" x14ac:dyDescent="0.25">
      <c r="B204" s="500" t="s">
        <v>406</v>
      </c>
      <c r="C204" s="60"/>
      <c r="D204" s="23"/>
      <c r="E204" s="23" t="s">
        <v>407</v>
      </c>
      <c r="F204" s="23" t="s">
        <v>334</v>
      </c>
      <c r="G204" s="23" t="s">
        <v>408</v>
      </c>
      <c r="H204" s="23" t="s">
        <v>409</v>
      </c>
      <c r="I204" s="23" t="s">
        <v>410</v>
      </c>
      <c r="J204" s="23"/>
      <c r="K204" s="23"/>
      <c r="L204" s="151"/>
      <c r="M204" s="431"/>
      <c r="N204" s="150"/>
      <c r="O204" s="402"/>
      <c r="P204" s="382"/>
      <c r="Q204" s="411"/>
      <c r="R204" s="382"/>
      <c r="S204" s="431"/>
      <c r="T204" s="440"/>
      <c r="U204" s="476"/>
      <c r="V204" s="477"/>
      <c r="W204" s="477"/>
      <c r="X204" s="477"/>
      <c r="Y204" s="477"/>
      <c r="Z204" s="477"/>
      <c r="AA204" s="478">
        <f t="shared" si="25"/>
        <v>0</v>
      </c>
      <c r="AB204" s="651"/>
      <c r="AC204" s="150"/>
      <c r="AD204" s="23"/>
      <c r="AE204" s="23"/>
      <c r="AF204" s="23"/>
      <c r="AG204" s="151"/>
      <c r="AH204" s="431"/>
      <c r="AI204" s="327"/>
      <c r="AJ204" s="322"/>
      <c r="AK204" s="322"/>
      <c r="AL204" s="322"/>
      <c r="AM204" s="322"/>
      <c r="AN204" s="295"/>
    </row>
    <row r="205" spans="1:401" s="11" customFormat="1" ht="25" customHeight="1" outlineLevel="2" x14ac:dyDescent="0.25">
      <c r="B205" s="500" t="s">
        <v>411</v>
      </c>
      <c r="C205" s="60"/>
      <c r="D205" s="23"/>
      <c r="E205" s="23" t="s">
        <v>412</v>
      </c>
      <c r="F205" s="23" t="s">
        <v>334</v>
      </c>
      <c r="G205" s="23" t="s">
        <v>413</v>
      </c>
      <c r="H205" s="23" t="s">
        <v>414</v>
      </c>
      <c r="I205" s="23"/>
      <c r="J205" s="23"/>
      <c r="K205" s="23"/>
      <c r="L205" s="151"/>
      <c r="M205" s="431"/>
      <c r="N205" s="150"/>
      <c r="O205" s="402"/>
      <c r="P205" s="382"/>
      <c r="Q205" s="411"/>
      <c r="R205" s="382"/>
      <c r="S205" s="431"/>
      <c r="T205" s="440"/>
      <c r="U205" s="476"/>
      <c r="V205" s="477"/>
      <c r="W205" s="477"/>
      <c r="X205" s="477"/>
      <c r="Y205" s="477"/>
      <c r="Z205" s="477"/>
      <c r="AA205" s="478">
        <f t="shared" si="25"/>
        <v>0</v>
      </c>
      <c r="AB205" s="651"/>
      <c r="AC205" s="150"/>
      <c r="AD205" s="23"/>
      <c r="AE205" s="23"/>
      <c r="AF205" s="23"/>
      <c r="AG205" s="151"/>
      <c r="AH205" s="431"/>
      <c r="AI205" s="327"/>
      <c r="AJ205" s="322"/>
      <c r="AK205" s="322"/>
      <c r="AL205" s="322"/>
      <c r="AM205" s="322"/>
      <c r="AN205" s="295"/>
    </row>
    <row r="206" spans="1:401" s="11" customFormat="1" ht="25" customHeight="1" outlineLevel="2" x14ac:dyDescent="0.25">
      <c r="B206" s="500" t="s">
        <v>415</v>
      </c>
      <c r="C206" s="60"/>
      <c r="D206" s="23"/>
      <c r="E206" s="23" t="s">
        <v>416</v>
      </c>
      <c r="F206" s="23" t="s">
        <v>334</v>
      </c>
      <c r="G206" s="23" t="s">
        <v>417</v>
      </c>
      <c r="H206" s="23" t="s">
        <v>418</v>
      </c>
      <c r="I206" s="23" t="s">
        <v>419</v>
      </c>
      <c r="J206" s="23"/>
      <c r="K206" s="23"/>
      <c r="L206" s="151"/>
      <c r="M206" s="431"/>
      <c r="N206" s="150"/>
      <c r="O206" s="402"/>
      <c r="P206" s="382"/>
      <c r="Q206" s="411"/>
      <c r="R206" s="382"/>
      <c r="S206" s="431"/>
      <c r="T206" s="440"/>
      <c r="U206" s="476"/>
      <c r="V206" s="477"/>
      <c r="W206" s="477"/>
      <c r="X206" s="477"/>
      <c r="Y206" s="477"/>
      <c r="Z206" s="477"/>
      <c r="AA206" s="478">
        <f t="shared" si="25"/>
        <v>0</v>
      </c>
      <c r="AB206" s="651"/>
      <c r="AC206" s="150"/>
      <c r="AD206" s="23"/>
      <c r="AE206" s="23"/>
      <c r="AF206" s="23"/>
      <c r="AG206" s="151"/>
      <c r="AH206" s="431"/>
      <c r="AI206" s="327"/>
      <c r="AJ206" s="322"/>
      <c r="AK206" s="322"/>
      <c r="AL206" s="322"/>
      <c r="AM206" s="322"/>
      <c r="AN206" s="295"/>
    </row>
    <row r="207" spans="1:401" s="11" customFormat="1" ht="25" customHeight="1" outlineLevel="2" x14ac:dyDescent="0.25">
      <c r="B207" s="500" t="s">
        <v>420</v>
      </c>
      <c r="C207" s="60"/>
      <c r="D207" s="23"/>
      <c r="E207" s="23" t="s">
        <v>421</v>
      </c>
      <c r="F207" s="23" t="s">
        <v>334</v>
      </c>
      <c r="G207" s="23" t="s">
        <v>422</v>
      </c>
      <c r="H207" s="23" t="s">
        <v>423</v>
      </c>
      <c r="I207" s="23"/>
      <c r="J207" s="23"/>
      <c r="K207" s="23"/>
      <c r="L207" s="151"/>
      <c r="M207" s="431"/>
      <c r="N207" s="150"/>
      <c r="O207" s="402"/>
      <c r="P207" s="382"/>
      <c r="Q207" s="411"/>
      <c r="R207" s="382"/>
      <c r="S207" s="431"/>
      <c r="T207" s="440"/>
      <c r="U207" s="476"/>
      <c r="V207" s="477"/>
      <c r="W207" s="477"/>
      <c r="X207" s="477"/>
      <c r="Y207" s="477"/>
      <c r="Z207" s="477"/>
      <c r="AA207" s="478">
        <f t="shared" si="25"/>
        <v>0</v>
      </c>
      <c r="AB207" s="651"/>
      <c r="AC207" s="150"/>
      <c r="AD207" s="23"/>
      <c r="AE207" s="23"/>
      <c r="AF207" s="23"/>
      <c r="AG207" s="151"/>
      <c r="AH207" s="431"/>
      <c r="AI207" s="327"/>
      <c r="AJ207" s="322"/>
      <c r="AK207" s="322"/>
      <c r="AL207" s="322"/>
      <c r="AM207" s="322"/>
      <c r="AN207" s="295"/>
    </row>
    <row r="208" spans="1:401" s="11" customFormat="1" ht="25" customHeight="1" outlineLevel="2" x14ac:dyDescent="0.25">
      <c r="B208" s="500" t="s">
        <v>424</v>
      </c>
      <c r="C208" s="60"/>
      <c r="D208" s="23"/>
      <c r="E208" s="23" t="s">
        <v>425</v>
      </c>
      <c r="F208" s="23" t="s">
        <v>350</v>
      </c>
      <c r="G208" s="23" t="s">
        <v>351</v>
      </c>
      <c r="H208" s="23" t="s">
        <v>426</v>
      </c>
      <c r="I208" s="23" t="s">
        <v>427</v>
      </c>
      <c r="J208" s="23"/>
      <c r="K208" s="23"/>
      <c r="L208" s="151"/>
      <c r="M208" s="431"/>
      <c r="N208" s="150"/>
      <c r="O208" s="402"/>
      <c r="P208" s="382"/>
      <c r="Q208" s="411"/>
      <c r="R208" s="382"/>
      <c r="S208" s="431"/>
      <c r="T208" s="440"/>
      <c r="U208" s="476"/>
      <c r="V208" s="477"/>
      <c r="W208" s="477"/>
      <c r="X208" s="477"/>
      <c r="Y208" s="477"/>
      <c r="Z208" s="477"/>
      <c r="AA208" s="478">
        <f t="shared" si="25"/>
        <v>0</v>
      </c>
      <c r="AB208" s="651"/>
      <c r="AC208" s="150"/>
      <c r="AD208" s="23"/>
      <c r="AE208" s="23"/>
      <c r="AF208" s="23"/>
      <c r="AG208" s="151"/>
      <c r="AH208" s="431"/>
      <c r="AI208" s="327"/>
      <c r="AJ208" s="322"/>
      <c r="AK208" s="322"/>
      <c r="AL208" s="322"/>
      <c r="AM208" s="322"/>
      <c r="AN208" s="295"/>
    </row>
    <row r="209" spans="1:395" s="11" customFormat="1" ht="25" customHeight="1" outlineLevel="2" x14ac:dyDescent="0.25">
      <c r="B209" s="500" t="s">
        <v>428</v>
      </c>
      <c r="C209" s="60"/>
      <c r="D209" s="23"/>
      <c r="E209" s="23" t="s">
        <v>429</v>
      </c>
      <c r="F209" s="23" t="s">
        <v>334</v>
      </c>
      <c r="G209" s="23" t="s">
        <v>430</v>
      </c>
      <c r="H209" s="23" t="s">
        <v>431</v>
      </c>
      <c r="I209" s="23"/>
      <c r="J209" s="23"/>
      <c r="K209" s="23"/>
      <c r="L209" s="151"/>
      <c r="M209" s="431"/>
      <c r="N209" s="150"/>
      <c r="O209" s="402"/>
      <c r="P209" s="382"/>
      <c r="Q209" s="411"/>
      <c r="R209" s="382"/>
      <c r="S209" s="431"/>
      <c r="T209" s="440"/>
      <c r="U209" s="476"/>
      <c r="V209" s="477"/>
      <c r="W209" s="477"/>
      <c r="X209" s="477"/>
      <c r="Y209" s="477"/>
      <c r="Z209" s="477"/>
      <c r="AA209" s="478">
        <f t="shared" si="25"/>
        <v>0</v>
      </c>
      <c r="AB209" s="651"/>
      <c r="AC209" s="150"/>
      <c r="AD209" s="23"/>
      <c r="AE209" s="23"/>
      <c r="AF209" s="23"/>
      <c r="AG209" s="151"/>
      <c r="AH209" s="431"/>
      <c r="AI209" s="327"/>
      <c r="AJ209" s="322"/>
      <c r="AK209" s="322"/>
      <c r="AL209" s="322"/>
      <c r="AM209" s="322"/>
      <c r="AN209" s="295"/>
    </row>
    <row r="210" spans="1:395" s="11" customFormat="1" ht="25" customHeight="1" outlineLevel="2" x14ac:dyDescent="0.25">
      <c r="B210" s="500" t="s">
        <v>432</v>
      </c>
      <c r="C210" s="60"/>
      <c r="D210" s="23"/>
      <c r="E210" s="23" t="s">
        <v>433</v>
      </c>
      <c r="F210" s="23" t="s">
        <v>334</v>
      </c>
      <c r="G210" s="23" t="s">
        <v>434</v>
      </c>
      <c r="H210" s="23" t="s">
        <v>435</v>
      </c>
      <c r="I210" s="23"/>
      <c r="J210" s="23"/>
      <c r="K210" s="23"/>
      <c r="L210" s="151"/>
      <c r="M210" s="431"/>
      <c r="N210" s="150"/>
      <c r="O210" s="402"/>
      <c r="P210" s="382"/>
      <c r="Q210" s="411"/>
      <c r="R210" s="382"/>
      <c r="S210" s="431"/>
      <c r="T210" s="440"/>
      <c r="U210" s="476"/>
      <c r="V210" s="477"/>
      <c r="W210" s="477"/>
      <c r="X210" s="477"/>
      <c r="Y210" s="477"/>
      <c r="Z210" s="477"/>
      <c r="AA210" s="478">
        <f t="shared" si="25"/>
        <v>0</v>
      </c>
      <c r="AB210" s="651"/>
      <c r="AC210" s="150"/>
      <c r="AD210" s="23"/>
      <c r="AE210" s="23"/>
      <c r="AF210" s="23"/>
      <c r="AG210" s="151"/>
      <c r="AH210" s="431"/>
      <c r="AI210" s="327"/>
      <c r="AJ210" s="322"/>
      <c r="AK210" s="322"/>
      <c r="AL210" s="322"/>
      <c r="AM210" s="322"/>
      <c r="AN210" s="295"/>
    </row>
    <row r="211" spans="1:395" s="11" customFormat="1" ht="25" customHeight="1" outlineLevel="2" x14ac:dyDescent="0.25">
      <c r="B211" s="500" t="s">
        <v>436</v>
      </c>
      <c r="C211" s="60"/>
      <c r="D211" s="23"/>
      <c r="E211" s="23" t="s">
        <v>437</v>
      </c>
      <c r="F211" s="23" t="s">
        <v>334</v>
      </c>
      <c r="G211" s="23" t="s">
        <v>438</v>
      </c>
      <c r="H211" s="23" t="s">
        <v>439</v>
      </c>
      <c r="I211" s="25"/>
      <c r="J211" s="23"/>
      <c r="K211" s="23"/>
      <c r="L211" s="151"/>
      <c r="M211" s="431"/>
      <c r="N211" s="150"/>
      <c r="O211" s="402"/>
      <c r="P211" s="382"/>
      <c r="Q211" s="411"/>
      <c r="R211" s="382"/>
      <c r="S211" s="431"/>
      <c r="T211" s="440"/>
      <c r="U211" s="476"/>
      <c r="V211" s="477"/>
      <c r="W211" s="477"/>
      <c r="X211" s="477"/>
      <c r="Y211" s="477"/>
      <c r="Z211" s="477"/>
      <c r="AA211" s="478">
        <f t="shared" si="25"/>
        <v>0</v>
      </c>
      <c r="AB211" s="651"/>
      <c r="AC211" s="150"/>
      <c r="AD211" s="23"/>
      <c r="AE211" s="23"/>
      <c r="AF211" s="23"/>
      <c r="AG211" s="151"/>
      <c r="AH211" s="431"/>
      <c r="AI211" s="327"/>
      <c r="AJ211" s="322"/>
      <c r="AK211" s="322"/>
      <c r="AL211" s="322"/>
      <c r="AM211" s="322"/>
      <c r="AN211" s="295"/>
    </row>
    <row r="212" spans="1:395" s="11" customFormat="1" ht="25" customHeight="1" outlineLevel="2" x14ac:dyDescent="0.25">
      <c r="B212" s="502">
        <v>16</v>
      </c>
      <c r="C212" s="503"/>
      <c r="D212" s="153"/>
      <c r="E212" s="153"/>
      <c r="F212" s="153"/>
      <c r="G212" s="153"/>
      <c r="H212" s="153"/>
      <c r="I212" s="153"/>
      <c r="J212" s="153"/>
      <c r="K212" s="153"/>
      <c r="L212" s="154"/>
      <c r="M212" s="431"/>
      <c r="N212" s="152"/>
      <c r="O212" s="403"/>
      <c r="P212" s="383"/>
      <c r="Q212" s="412"/>
      <c r="R212" s="383"/>
      <c r="S212" s="431"/>
      <c r="T212" s="441"/>
      <c r="U212" s="479"/>
      <c r="V212" s="480"/>
      <c r="W212" s="480"/>
      <c r="X212" s="480"/>
      <c r="Y212" s="480"/>
      <c r="Z212" s="480"/>
      <c r="AA212" s="481">
        <f t="shared" si="25"/>
        <v>0</v>
      </c>
      <c r="AB212" s="652"/>
      <c r="AC212" s="152"/>
      <c r="AD212" s="153"/>
      <c r="AE212" s="153"/>
      <c r="AF212" s="153"/>
      <c r="AG212" s="154"/>
      <c r="AH212" s="431"/>
      <c r="AI212" s="328"/>
      <c r="AJ212" s="329"/>
      <c r="AK212" s="329"/>
      <c r="AL212" s="329"/>
      <c r="AM212" s="329"/>
      <c r="AN212" s="298"/>
    </row>
    <row r="213" spans="1:395" s="16" customFormat="1" ht="10" customHeight="1" outlineLevel="1" x14ac:dyDescent="0.25">
      <c r="B213" s="2"/>
      <c r="C213" s="70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40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32"/>
      <c r="AJ213" s="32"/>
      <c r="AK213" s="32"/>
      <c r="AL213" s="32"/>
      <c r="AM213" s="32"/>
      <c r="AN213" s="32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  <c r="IW213" s="11"/>
      <c r="IX213" s="11"/>
      <c r="IY213" s="11"/>
      <c r="IZ213" s="11"/>
      <c r="JA213" s="11"/>
      <c r="JB213" s="11"/>
      <c r="JC213" s="11"/>
      <c r="JD213" s="11"/>
      <c r="JE213" s="11"/>
      <c r="JF213" s="11"/>
      <c r="JG213" s="11"/>
      <c r="JH213" s="11"/>
      <c r="JI213" s="11"/>
      <c r="JJ213" s="11"/>
      <c r="JK213" s="11"/>
      <c r="JL213" s="11"/>
      <c r="JM213" s="11"/>
      <c r="JN213" s="11"/>
      <c r="JO213" s="11"/>
      <c r="JP213" s="11"/>
      <c r="JQ213" s="11"/>
      <c r="JR213" s="11"/>
      <c r="JS213" s="11"/>
      <c r="JT213" s="11"/>
      <c r="JU213" s="11"/>
      <c r="JV213" s="11"/>
      <c r="JW213" s="11"/>
      <c r="JX213" s="11"/>
      <c r="JY213" s="11"/>
      <c r="JZ213" s="11"/>
      <c r="KA213" s="11"/>
      <c r="KB213" s="11"/>
      <c r="KC213" s="11"/>
      <c r="KD213" s="11"/>
      <c r="KE213" s="11"/>
      <c r="KF213" s="11"/>
      <c r="KG213" s="11"/>
      <c r="KH213" s="11"/>
      <c r="KI213" s="11"/>
      <c r="KJ213" s="11"/>
      <c r="KK213" s="11"/>
      <c r="KL213" s="11"/>
      <c r="KM213" s="11"/>
      <c r="KN213" s="11"/>
      <c r="KO213" s="11"/>
      <c r="KP213" s="11"/>
      <c r="KQ213" s="11"/>
      <c r="KR213" s="11"/>
      <c r="KS213" s="11"/>
      <c r="KT213" s="11"/>
      <c r="KU213" s="11"/>
      <c r="KV213" s="11"/>
      <c r="KW213" s="11"/>
      <c r="KX213" s="11"/>
      <c r="KY213" s="11"/>
      <c r="KZ213" s="11"/>
      <c r="LA213" s="11"/>
      <c r="LB213" s="11"/>
      <c r="LC213" s="11"/>
      <c r="LD213" s="11"/>
      <c r="LE213" s="11"/>
      <c r="LF213" s="11"/>
      <c r="LG213" s="11"/>
      <c r="LH213" s="11"/>
      <c r="LI213" s="11"/>
      <c r="LJ213" s="11"/>
      <c r="LK213" s="11"/>
      <c r="LL213" s="11"/>
      <c r="LM213" s="11"/>
      <c r="LN213" s="11"/>
      <c r="LO213" s="11"/>
      <c r="LP213" s="11"/>
      <c r="LQ213" s="11"/>
      <c r="LR213" s="11"/>
      <c r="LS213" s="11"/>
      <c r="LT213" s="11"/>
      <c r="LU213" s="11"/>
      <c r="LV213" s="11"/>
      <c r="LW213" s="11"/>
      <c r="LX213" s="11"/>
      <c r="LY213" s="11"/>
      <c r="LZ213" s="11"/>
      <c r="MA213" s="11"/>
      <c r="MB213" s="11"/>
      <c r="MC213" s="11"/>
      <c r="MD213" s="11"/>
      <c r="ME213" s="11"/>
      <c r="MF213" s="11"/>
      <c r="MG213" s="11"/>
      <c r="MH213" s="11"/>
      <c r="MI213" s="11"/>
      <c r="MJ213" s="11"/>
      <c r="MK213" s="11"/>
      <c r="ML213" s="11"/>
      <c r="MM213" s="11"/>
      <c r="MN213" s="11"/>
      <c r="MO213" s="11"/>
      <c r="MP213" s="11"/>
      <c r="MQ213" s="11"/>
      <c r="MR213" s="11"/>
      <c r="MS213" s="11"/>
      <c r="MT213" s="11"/>
      <c r="MU213" s="11"/>
      <c r="MV213" s="11"/>
      <c r="MW213" s="11"/>
      <c r="MX213" s="11"/>
      <c r="MY213" s="11"/>
      <c r="MZ213" s="11"/>
      <c r="NA213" s="11"/>
      <c r="NB213" s="11"/>
      <c r="NC213" s="11"/>
      <c r="ND213" s="11"/>
      <c r="NE213" s="11"/>
      <c r="NF213" s="11"/>
      <c r="NG213" s="11"/>
      <c r="NH213" s="11"/>
      <c r="NI213" s="11"/>
      <c r="NJ213" s="11"/>
      <c r="NK213" s="11"/>
      <c r="NL213" s="11"/>
      <c r="NM213" s="11"/>
      <c r="NN213" s="11"/>
      <c r="NO213" s="11"/>
      <c r="NP213" s="11"/>
      <c r="NQ213" s="11"/>
      <c r="NR213" s="11"/>
      <c r="NS213" s="11"/>
      <c r="NT213" s="11"/>
      <c r="NU213" s="11"/>
      <c r="NV213" s="11"/>
      <c r="NW213" s="11"/>
      <c r="NX213" s="11"/>
      <c r="NY213" s="11"/>
      <c r="NZ213" s="11"/>
      <c r="OA213" s="11"/>
      <c r="OB213" s="11"/>
      <c r="OC213" s="11"/>
      <c r="OD213" s="11"/>
      <c r="OE213" s="11"/>
    </row>
    <row r="214" spans="1:395" s="17" customFormat="1" ht="34" customHeight="1" outlineLevel="1" x14ac:dyDescent="0.3">
      <c r="A214" s="16"/>
      <c r="B214" s="504" t="s">
        <v>153</v>
      </c>
      <c r="C214" s="505"/>
      <c r="D214" s="506"/>
      <c r="E214" s="162"/>
      <c r="F214" s="162"/>
      <c r="G214" s="162"/>
      <c r="H214" s="162"/>
      <c r="I214" s="162"/>
      <c r="J214" s="162"/>
      <c r="K214" s="162"/>
      <c r="L214" s="163"/>
      <c r="M214" s="431"/>
      <c r="N214" s="162"/>
      <c r="O214" s="160"/>
      <c r="P214" s="160"/>
      <c r="Q214" s="160"/>
      <c r="R214" s="162"/>
      <c r="S214" s="431"/>
      <c r="T214" s="119" t="s">
        <v>630</v>
      </c>
      <c r="U214" s="118" t="s">
        <v>631</v>
      </c>
      <c r="V214" s="118" t="s">
        <v>635</v>
      </c>
      <c r="W214" s="118" t="s">
        <v>636</v>
      </c>
      <c r="X214" s="221" t="s">
        <v>632</v>
      </c>
      <c r="Y214" s="201" t="s">
        <v>633</v>
      </c>
      <c r="Z214" s="201" t="s">
        <v>665</v>
      </c>
      <c r="AA214" s="222" t="s">
        <v>657</v>
      </c>
      <c r="AB214" s="641"/>
      <c r="AC214" s="161"/>
      <c r="AD214" s="162"/>
      <c r="AE214" s="162"/>
      <c r="AF214" s="162"/>
      <c r="AG214" s="163"/>
      <c r="AH214" s="431"/>
      <c r="AI214" s="667" t="s">
        <v>669</v>
      </c>
      <c r="AJ214" s="668" t="s">
        <v>666</v>
      </c>
      <c r="AK214" s="668" t="s">
        <v>667</v>
      </c>
      <c r="AL214" s="668" t="s">
        <v>664</v>
      </c>
      <c r="AM214" s="668" t="s">
        <v>668</v>
      </c>
      <c r="AN214" s="323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  <c r="IW214" s="11"/>
      <c r="IX214" s="11"/>
      <c r="IY214" s="11"/>
      <c r="IZ214" s="11"/>
      <c r="JA214" s="11"/>
      <c r="JB214" s="11"/>
      <c r="JC214" s="11"/>
      <c r="JD214" s="11"/>
      <c r="JE214" s="11"/>
      <c r="JF214" s="11"/>
      <c r="JG214" s="11"/>
      <c r="JH214" s="11"/>
      <c r="JI214" s="11"/>
      <c r="JJ214" s="11"/>
      <c r="JK214" s="11"/>
      <c r="JL214" s="11"/>
      <c r="JM214" s="11"/>
      <c r="JN214" s="11"/>
      <c r="JO214" s="11"/>
      <c r="JP214" s="11"/>
      <c r="JQ214" s="11"/>
      <c r="JR214" s="11"/>
      <c r="JS214" s="11"/>
      <c r="JT214" s="11"/>
      <c r="JU214" s="11"/>
      <c r="JV214" s="11"/>
      <c r="JW214" s="11"/>
      <c r="JX214" s="11"/>
      <c r="JY214" s="11"/>
      <c r="JZ214" s="11"/>
      <c r="KA214" s="11"/>
      <c r="KB214" s="11"/>
      <c r="KC214" s="11"/>
      <c r="KD214" s="11"/>
      <c r="KE214" s="11"/>
      <c r="KF214" s="11"/>
      <c r="KG214" s="11"/>
      <c r="KH214" s="11"/>
      <c r="KI214" s="11"/>
      <c r="KJ214" s="11"/>
      <c r="KK214" s="11"/>
      <c r="KL214" s="11"/>
      <c r="KM214" s="11"/>
      <c r="KN214" s="11"/>
      <c r="KO214" s="11"/>
      <c r="KP214" s="11"/>
      <c r="KQ214" s="11"/>
      <c r="KR214" s="11"/>
      <c r="KS214" s="11"/>
      <c r="KT214" s="11"/>
      <c r="KU214" s="11"/>
      <c r="KV214" s="11"/>
      <c r="KW214" s="11"/>
      <c r="KX214" s="11"/>
      <c r="KY214" s="11"/>
      <c r="KZ214" s="11"/>
      <c r="LA214" s="11"/>
      <c r="LB214" s="11"/>
      <c r="LC214" s="11"/>
      <c r="LD214" s="11"/>
      <c r="LE214" s="11"/>
      <c r="LF214" s="11"/>
      <c r="LG214" s="11"/>
      <c r="LH214" s="11"/>
      <c r="LI214" s="11"/>
      <c r="LJ214" s="11"/>
      <c r="LK214" s="11"/>
      <c r="LL214" s="11"/>
      <c r="LM214" s="11"/>
      <c r="LN214" s="11"/>
      <c r="LO214" s="11"/>
      <c r="LP214" s="11"/>
      <c r="LQ214" s="11"/>
      <c r="LR214" s="11"/>
      <c r="LS214" s="11"/>
      <c r="LT214" s="11"/>
      <c r="LU214" s="11"/>
      <c r="LV214" s="11"/>
      <c r="LW214" s="11"/>
      <c r="LX214" s="11"/>
      <c r="LY214" s="11"/>
      <c r="LZ214" s="11"/>
      <c r="MA214" s="11"/>
      <c r="MB214" s="11"/>
      <c r="MC214" s="11"/>
      <c r="MD214" s="11"/>
      <c r="ME214" s="11"/>
      <c r="MF214" s="11"/>
      <c r="MG214" s="11"/>
      <c r="MH214" s="11"/>
      <c r="MI214" s="11"/>
      <c r="MJ214" s="11"/>
      <c r="MK214" s="11"/>
      <c r="ML214" s="11"/>
      <c r="MM214" s="11"/>
      <c r="MN214" s="11"/>
      <c r="MO214" s="11"/>
      <c r="MP214" s="11"/>
      <c r="MQ214" s="11"/>
      <c r="MR214" s="11"/>
      <c r="MS214" s="11"/>
      <c r="MT214" s="11"/>
      <c r="MU214" s="11"/>
      <c r="MV214" s="11"/>
      <c r="MW214" s="11"/>
      <c r="MX214" s="11"/>
      <c r="MY214" s="11"/>
      <c r="MZ214" s="11"/>
      <c r="NA214" s="11"/>
      <c r="NB214" s="11"/>
      <c r="NC214" s="11"/>
      <c r="ND214" s="11"/>
      <c r="NE214" s="11"/>
      <c r="NF214" s="11"/>
      <c r="NG214" s="11"/>
      <c r="NH214" s="11"/>
      <c r="NI214" s="11"/>
      <c r="NJ214" s="11"/>
      <c r="NK214" s="11"/>
      <c r="NL214" s="11"/>
      <c r="NM214" s="11"/>
      <c r="NN214" s="11"/>
      <c r="NO214" s="11"/>
      <c r="NP214" s="11"/>
      <c r="NQ214" s="11"/>
      <c r="NR214" s="11"/>
      <c r="NS214" s="11"/>
      <c r="NT214" s="11"/>
      <c r="NU214" s="11"/>
      <c r="NV214" s="11"/>
      <c r="NW214" s="11"/>
      <c r="NX214" s="11"/>
      <c r="NY214" s="11"/>
      <c r="NZ214" s="11"/>
      <c r="OA214" s="11"/>
      <c r="OB214" s="11"/>
      <c r="OC214" s="11"/>
      <c r="OD214" s="11"/>
      <c r="OE214" s="11"/>
    </row>
    <row r="215" spans="1:395" s="11" customFormat="1" ht="25" customHeight="1" outlineLevel="2" x14ac:dyDescent="0.25">
      <c r="B215" s="507" t="s">
        <v>753</v>
      </c>
      <c r="C215" s="61">
        <v>1</v>
      </c>
      <c r="D215" s="12"/>
      <c r="E215" s="12" t="s">
        <v>440</v>
      </c>
      <c r="F215" s="12" t="s">
        <v>334</v>
      </c>
      <c r="G215" s="12" t="s">
        <v>441</v>
      </c>
      <c r="H215" s="12" t="s">
        <v>442</v>
      </c>
      <c r="I215" s="12" t="s">
        <v>158</v>
      </c>
      <c r="J215" s="12"/>
      <c r="K215" s="12"/>
      <c r="L215" s="121"/>
      <c r="M215" s="431"/>
      <c r="N215" s="687">
        <v>5</v>
      </c>
      <c r="O215" s="611">
        <v>10</v>
      </c>
      <c r="P215" s="612">
        <v>348.75</v>
      </c>
      <c r="Q215" s="613">
        <v>0</v>
      </c>
      <c r="R215" s="614">
        <v>0</v>
      </c>
      <c r="S215" s="431"/>
      <c r="T215" s="442">
        <f>2*9*52</f>
        <v>936</v>
      </c>
      <c r="U215" s="458"/>
      <c r="V215" s="459">
        <v>0.1</v>
      </c>
      <c r="W215" s="459"/>
      <c r="X215" s="459"/>
      <c r="Y215" s="459">
        <v>0.2</v>
      </c>
      <c r="Z215" s="459">
        <v>0.7</v>
      </c>
      <c r="AA215" s="460">
        <f t="shared" ref="AA215:AA217" si="26">Z215+Y215+X215+V215+U215+W215</f>
        <v>0.99999999999999989</v>
      </c>
      <c r="AB215" s="642"/>
      <c r="AC215" s="120"/>
      <c r="AD215" s="12"/>
      <c r="AE215" s="12"/>
      <c r="AF215" s="12"/>
      <c r="AG215" s="121"/>
      <c r="AH215" s="431"/>
      <c r="AI215" s="300"/>
      <c r="AJ215" s="301"/>
      <c r="AK215" s="301"/>
      <c r="AL215" s="301"/>
      <c r="AM215" s="301"/>
      <c r="AN215" s="302"/>
    </row>
    <row r="216" spans="1:395" s="11" customFormat="1" ht="25" customHeight="1" outlineLevel="2" x14ac:dyDescent="0.25">
      <c r="B216" s="507" t="s">
        <v>443</v>
      </c>
      <c r="C216" s="61"/>
      <c r="D216" s="12"/>
      <c r="E216" s="12" t="s">
        <v>444</v>
      </c>
      <c r="F216" s="12" t="s">
        <v>334</v>
      </c>
      <c r="G216" s="12" t="s">
        <v>445</v>
      </c>
      <c r="H216" s="12" t="s">
        <v>446</v>
      </c>
      <c r="I216" s="12" t="s">
        <v>158</v>
      </c>
      <c r="J216" s="12"/>
      <c r="K216" s="12"/>
      <c r="L216" s="121"/>
      <c r="M216" s="431"/>
      <c r="N216" s="687"/>
      <c r="O216" s="611"/>
      <c r="P216" s="612"/>
      <c r="Q216" s="613">
        <v>0</v>
      </c>
      <c r="R216" s="614">
        <v>0</v>
      </c>
      <c r="S216" s="431"/>
      <c r="T216" s="442"/>
      <c r="U216" s="458"/>
      <c r="V216" s="459"/>
      <c r="W216" s="459"/>
      <c r="X216" s="459"/>
      <c r="Y216" s="459"/>
      <c r="Z216" s="459"/>
      <c r="AA216" s="460">
        <f t="shared" si="26"/>
        <v>0</v>
      </c>
      <c r="AB216" s="642"/>
      <c r="AC216" s="120"/>
      <c r="AD216" s="12"/>
      <c r="AE216" s="12"/>
      <c r="AF216" s="12"/>
      <c r="AG216" s="121"/>
      <c r="AH216" s="431"/>
      <c r="AI216" s="300"/>
      <c r="AJ216" s="301"/>
      <c r="AK216" s="301"/>
      <c r="AL216" s="301"/>
      <c r="AM216" s="301"/>
      <c r="AN216" s="302"/>
    </row>
    <row r="217" spans="1:395" ht="25" customHeight="1" outlineLevel="2" x14ac:dyDescent="0.25">
      <c r="B217" s="540">
        <v>2</v>
      </c>
      <c r="C217" s="509"/>
      <c r="D217" s="123"/>
      <c r="E217" s="123"/>
      <c r="F217" s="123"/>
      <c r="G217" s="123"/>
      <c r="H217" s="123"/>
      <c r="I217" s="123"/>
      <c r="J217" s="123"/>
      <c r="K217" s="123"/>
      <c r="L217" s="124"/>
      <c r="M217" s="431"/>
      <c r="N217" s="688"/>
      <c r="O217" s="689"/>
      <c r="P217" s="690"/>
      <c r="Q217" s="691"/>
      <c r="R217" s="690"/>
      <c r="S217" s="431"/>
      <c r="T217" s="443"/>
      <c r="U217" s="461"/>
      <c r="V217" s="462"/>
      <c r="W217" s="462"/>
      <c r="X217" s="462"/>
      <c r="Y217" s="462"/>
      <c r="Z217" s="462"/>
      <c r="AA217" s="463">
        <f t="shared" si="26"/>
        <v>0</v>
      </c>
      <c r="AB217" s="644"/>
      <c r="AC217" s="122"/>
      <c r="AD217" s="123"/>
      <c r="AE217" s="123"/>
      <c r="AF217" s="123"/>
      <c r="AG217" s="124"/>
      <c r="AH217" s="431"/>
      <c r="AI217" s="303"/>
      <c r="AJ217" s="304"/>
      <c r="AK217" s="304"/>
      <c r="AL217" s="304"/>
      <c r="AM217" s="304"/>
      <c r="AN217" s="305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  <c r="IW217" s="11"/>
      <c r="IX217" s="11"/>
      <c r="IY217" s="11"/>
      <c r="IZ217" s="11"/>
      <c r="JA217" s="11"/>
      <c r="JB217" s="11"/>
      <c r="JC217" s="11"/>
      <c r="JD217" s="11"/>
      <c r="JE217" s="11"/>
      <c r="JF217" s="11"/>
      <c r="JG217" s="11"/>
      <c r="JH217" s="11"/>
      <c r="JI217" s="11"/>
      <c r="JJ217" s="11"/>
      <c r="JK217" s="11"/>
      <c r="JL217" s="11"/>
      <c r="JM217" s="11"/>
      <c r="JN217" s="11"/>
      <c r="JO217" s="11"/>
      <c r="JP217" s="11"/>
      <c r="JQ217" s="11"/>
      <c r="JR217" s="11"/>
      <c r="JS217" s="11"/>
      <c r="JT217" s="11"/>
      <c r="JU217" s="11"/>
      <c r="JV217" s="11"/>
      <c r="JW217" s="11"/>
      <c r="JX217" s="11"/>
      <c r="JY217" s="11"/>
      <c r="JZ217" s="11"/>
      <c r="KA217" s="11"/>
      <c r="KB217" s="11"/>
      <c r="KC217" s="11"/>
      <c r="KD217" s="11"/>
      <c r="KE217" s="11"/>
      <c r="KF217" s="11"/>
      <c r="KG217" s="11"/>
      <c r="KH217" s="11"/>
      <c r="KI217" s="11"/>
      <c r="KJ217" s="11"/>
      <c r="KK217" s="11"/>
      <c r="KL217" s="11"/>
      <c r="KM217" s="11"/>
      <c r="KN217" s="11"/>
      <c r="KO217" s="11"/>
      <c r="KP217" s="11"/>
      <c r="KQ217" s="11"/>
      <c r="KR217" s="11"/>
      <c r="KS217" s="11"/>
      <c r="KT217" s="11"/>
      <c r="KU217" s="11"/>
      <c r="KV217" s="11"/>
      <c r="KW217" s="11"/>
      <c r="KX217" s="11"/>
      <c r="KY217" s="11"/>
      <c r="KZ217" s="11"/>
      <c r="LA217" s="11"/>
      <c r="LB217" s="11"/>
      <c r="LC217" s="11"/>
      <c r="LD217" s="11"/>
      <c r="LE217" s="11"/>
      <c r="LF217" s="11"/>
      <c r="LG217" s="11"/>
      <c r="LH217" s="11"/>
      <c r="LI217" s="11"/>
      <c r="LJ217" s="11"/>
      <c r="LK217" s="11"/>
      <c r="LL217" s="11"/>
      <c r="LM217" s="11"/>
      <c r="LN217" s="11"/>
      <c r="LO217" s="11"/>
      <c r="LP217" s="11"/>
      <c r="LQ217" s="11"/>
      <c r="LR217" s="11"/>
      <c r="LS217" s="11"/>
      <c r="LT217" s="11"/>
      <c r="LU217" s="11"/>
      <c r="LV217" s="11"/>
      <c r="LW217" s="11"/>
      <c r="LX217" s="11"/>
      <c r="LY217" s="11"/>
      <c r="LZ217" s="11"/>
      <c r="MA217" s="11"/>
      <c r="MB217" s="11"/>
      <c r="MC217" s="11"/>
      <c r="MD217" s="11"/>
      <c r="ME217" s="11"/>
      <c r="MF217" s="11"/>
      <c r="MG217" s="11"/>
      <c r="MH217" s="11"/>
      <c r="MI217" s="11"/>
      <c r="MJ217" s="11"/>
      <c r="MK217" s="11"/>
      <c r="ML217" s="11"/>
      <c r="MM217" s="11"/>
      <c r="MN217" s="11"/>
      <c r="MO217" s="11"/>
      <c r="MP217" s="11"/>
      <c r="MQ217" s="11"/>
      <c r="MR217" s="11"/>
      <c r="MS217" s="11"/>
      <c r="MT217" s="11"/>
      <c r="MU217" s="11"/>
      <c r="MV217" s="11"/>
      <c r="MW217" s="11"/>
      <c r="MX217" s="11"/>
      <c r="MY217" s="11"/>
      <c r="MZ217" s="11"/>
      <c r="NA217" s="11"/>
      <c r="NB217" s="11"/>
      <c r="NC217" s="11"/>
      <c r="ND217" s="11"/>
      <c r="NE217" s="11"/>
      <c r="NF217" s="11"/>
      <c r="NG217" s="11"/>
      <c r="NH217" s="11"/>
      <c r="NI217" s="11"/>
      <c r="NJ217" s="11"/>
      <c r="NK217" s="11"/>
      <c r="NL217" s="11"/>
      <c r="NM217" s="11"/>
      <c r="NN217" s="11"/>
      <c r="NO217" s="11"/>
      <c r="NP217" s="11"/>
      <c r="NQ217" s="11"/>
      <c r="NR217" s="11"/>
      <c r="NS217" s="11"/>
      <c r="NT217" s="11"/>
      <c r="NU217" s="11"/>
      <c r="NV217" s="11"/>
      <c r="NW217" s="11"/>
      <c r="NX217" s="11"/>
      <c r="NY217" s="11"/>
    </row>
    <row r="218" spans="1:395" s="16" customFormat="1" ht="10" customHeight="1" outlineLevel="1" x14ac:dyDescent="0.25">
      <c r="B218" s="2"/>
      <c r="C218" s="70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40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32"/>
      <c r="AJ218" s="32"/>
      <c r="AK218" s="32"/>
      <c r="AL218" s="32"/>
      <c r="AM218" s="32"/>
      <c r="AN218" s="32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  <c r="IW218" s="11"/>
      <c r="IX218" s="11"/>
      <c r="IY218" s="11"/>
      <c r="IZ218" s="11"/>
      <c r="JA218" s="11"/>
      <c r="JB218" s="11"/>
      <c r="JC218" s="11"/>
      <c r="JD218" s="11"/>
      <c r="JE218" s="11"/>
      <c r="JF218" s="11"/>
      <c r="JG218" s="11"/>
      <c r="JH218" s="11"/>
      <c r="JI218" s="11"/>
      <c r="JJ218" s="11"/>
      <c r="JK218" s="11"/>
      <c r="JL218" s="11"/>
      <c r="JM218" s="11"/>
      <c r="JN218" s="11"/>
      <c r="JO218" s="11"/>
      <c r="JP218" s="11"/>
      <c r="JQ218" s="11"/>
      <c r="JR218" s="11"/>
      <c r="JS218" s="11"/>
      <c r="JT218" s="11"/>
      <c r="JU218" s="11"/>
      <c r="JV218" s="11"/>
      <c r="JW218" s="11"/>
      <c r="JX218" s="11"/>
      <c r="JY218" s="11"/>
      <c r="JZ218" s="11"/>
      <c r="KA218" s="11"/>
      <c r="KB218" s="11"/>
      <c r="KC218" s="11"/>
      <c r="KD218" s="11"/>
      <c r="KE218" s="11"/>
      <c r="KF218" s="11"/>
      <c r="KG218" s="11"/>
      <c r="KH218" s="11"/>
      <c r="KI218" s="11"/>
      <c r="KJ218" s="11"/>
      <c r="KK218" s="11"/>
      <c r="KL218" s="11"/>
      <c r="KM218" s="11"/>
      <c r="KN218" s="11"/>
      <c r="KO218" s="11"/>
      <c r="KP218" s="11"/>
      <c r="KQ218" s="11"/>
      <c r="KR218" s="11"/>
      <c r="KS218" s="11"/>
      <c r="KT218" s="11"/>
      <c r="KU218" s="11"/>
      <c r="KV218" s="11"/>
      <c r="KW218" s="11"/>
      <c r="KX218" s="11"/>
      <c r="KY218" s="11"/>
      <c r="KZ218" s="11"/>
      <c r="LA218" s="11"/>
      <c r="LB218" s="11"/>
      <c r="LC218" s="11"/>
      <c r="LD218" s="11"/>
      <c r="LE218" s="11"/>
      <c r="LF218" s="11"/>
      <c r="LG218" s="11"/>
      <c r="LH218" s="11"/>
      <c r="LI218" s="11"/>
      <c r="LJ218" s="11"/>
      <c r="LK218" s="11"/>
      <c r="LL218" s="11"/>
      <c r="LM218" s="11"/>
      <c r="LN218" s="11"/>
      <c r="LO218" s="11"/>
      <c r="LP218" s="11"/>
      <c r="LQ218" s="11"/>
      <c r="LR218" s="11"/>
      <c r="LS218" s="11"/>
      <c r="LT218" s="11"/>
      <c r="LU218" s="11"/>
      <c r="LV218" s="11"/>
      <c r="LW218" s="11"/>
      <c r="LX218" s="11"/>
      <c r="LY218" s="11"/>
      <c r="LZ218" s="11"/>
      <c r="MA218" s="11"/>
      <c r="MB218" s="11"/>
      <c r="MC218" s="11"/>
      <c r="MD218" s="11"/>
      <c r="ME218" s="11"/>
      <c r="MF218" s="11"/>
      <c r="MG218" s="11"/>
      <c r="MH218" s="11"/>
      <c r="MI218" s="11"/>
      <c r="MJ218" s="11"/>
      <c r="MK218" s="11"/>
      <c r="ML218" s="11"/>
      <c r="MM218" s="11"/>
      <c r="MN218" s="11"/>
      <c r="MO218" s="11"/>
      <c r="MP218" s="11"/>
      <c r="MQ218" s="11"/>
      <c r="MR218" s="11"/>
      <c r="MS218" s="11"/>
      <c r="MT218" s="11"/>
      <c r="MU218" s="11"/>
      <c r="MV218" s="11"/>
      <c r="MW218" s="11"/>
      <c r="MX218" s="11"/>
      <c r="MY218" s="11"/>
      <c r="MZ218" s="11"/>
      <c r="NA218" s="11"/>
      <c r="NB218" s="11"/>
      <c r="NC218" s="11"/>
      <c r="ND218" s="11"/>
      <c r="NE218" s="11"/>
      <c r="NF218" s="11"/>
      <c r="NG218" s="11"/>
      <c r="NH218" s="11"/>
      <c r="NI218" s="11"/>
      <c r="NJ218" s="11"/>
      <c r="NK218" s="11"/>
      <c r="NL218" s="11"/>
      <c r="NM218" s="11"/>
      <c r="NN218" s="11"/>
      <c r="NO218" s="11"/>
      <c r="NP218" s="11"/>
      <c r="NQ218" s="11"/>
      <c r="NR218" s="11"/>
      <c r="NS218" s="11"/>
      <c r="NT218" s="11"/>
      <c r="NU218" s="11"/>
      <c r="NV218" s="11"/>
      <c r="NW218" s="11"/>
      <c r="NX218" s="11"/>
      <c r="NY218" s="11"/>
      <c r="NZ218" s="11"/>
      <c r="OA218" s="11"/>
      <c r="OB218" s="11"/>
      <c r="OC218" s="11"/>
      <c r="OD218" s="11"/>
      <c r="OE218" s="11"/>
    </row>
    <row r="219" spans="1:395" s="6" customFormat="1" ht="34" customHeight="1" outlineLevel="1" x14ac:dyDescent="0.3">
      <c r="A219" s="2"/>
      <c r="B219" s="541" t="s">
        <v>166</v>
      </c>
      <c r="C219" s="511"/>
      <c r="D219" s="542"/>
      <c r="E219" s="188"/>
      <c r="F219" s="188"/>
      <c r="G219" s="188"/>
      <c r="H219" s="188"/>
      <c r="I219" s="188"/>
      <c r="J219" s="188"/>
      <c r="K219" s="188"/>
      <c r="L219" s="189"/>
      <c r="M219" s="431"/>
      <c r="N219" s="187"/>
      <c r="O219" s="190"/>
      <c r="P219" s="188"/>
      <c r="Q219" s="190"/>
      <c r="R219" s="188"/>
      <c r="S219" s="431"/>
      <c r="T219" s="130" t="s">
        <v>630</v>
      </c>
      <c r="U219" s="128" t="s">
        <v>631</v>
      </c>
      <c r="V219" s="128" t="s">
        <v>635</v>
      </c>
      <c r="W219" s="128" t="s">
        <v>636</v>
      </c>
      <c r="X219" s="232" t="s">
        <v>632</v>
      </c>
      <c r="Y219" s="129" t="s">
        <v>633</v>
      </c>
      <c r="Z219" s="128" t="s">
        <v>634</v>
      </c>
      <c r="AA219" s="231" t="s">
        <v>657</v>
      </c>
      <c r="AB219" s="655"/>
      <c r="AC219" s="187"/>
      <c r="AD219" s="188"/>
      <c r="AE219" s="188"/>
      <c r="AF219" s="188"/>
      <c r="AG219" s="189"/>
      <c r="AH219" s="431"/>
      <c r="AI219" s="334"/>
      <c r="AJ219" s="335"/>
      <c r="AK219" s="335"/>
      <c r="AL219" s="335"/>
      <c r="AM219" s="335"/>
      <c r="AN219" s="336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</row>
    <row r="220" spans="1:395" s="11" customFormat="1" ht="25" customHeight="1" outlineLevel="2" x14ac:dyDescent="0.25">
      <c r="B220" s="513" t="s">
        <v>447</v>
      </c>
      <c r="C220" s="62">
        <v>1</v>
      </c>
      <c r="D220" s="13"/>
      <c r="E220" s="13" t="s">
        <v>448</v>
      </c>
      <c r="F220" s="13" t="s">
        <v>334</v>
      </c>
      <c r="G220" s="13" t="s">
        <v>393</v>
      </c>
      <c r="H220" s="13" t="s">
        <v>747</v>
      </c>
      <c r="I220" s="13"/>
      <c r="J220" s="13" t="s">
        <v>746</v>
      </c>
      <c r="K220" s="13"/>
      <c r="L220" s="132" t="s">
        <v>745</v>
      </c>
      <c r="M220" s="431"/>
      <c r="N220" s="673">
        <v>1</v>
      </c>
      <c r="O220" s="674"/>
      <c r="P220" s="675"/>
      <c r="Q220" s="676"/>
      <c r="R220" s="675"/>
      <c r="S220" s="431"/>
      <c r="T220" s="444">
        <f>1*9*12</f>
        <v>108</v>
      </c>
      <c r="U220" s="464"/>
      <c r="V220" s="465"/>
      <c r="W220" s="465"/>
      <c r="X220" s="465"/>
      <c r="Y220" s="465"/>
      <c r="Z220" s="465"/>
      <c r="AA220" s="466">
        <f t="shared" ref="AA220:AA223" si="27">Z220+Y220+X220+W220+V220+U220</f>
        <v>0</v>
      </c>
      <c r="AB220" s="646"/>
      <c r="AC220" s="131"/>
      <c r="AD220" s="13"/>
      <c r="AE220" s="13"/>
      <c r="AF220" s="13"/>
      <c r="AG220" s="132"/>
      <c r="AH220" s="431"/>
      <c r="AI220" s="309"/>
      <c r="AJ220" s="310"/>
      <c r="AK220" s="310"/>
      <c r="AL220" s="310"/>
      <c r="AM220" s="310"/>
      <c r="AN220" s="311"/>
    </row>
    <row r="221" spans="1:395" s="11" customFormat="1" ht="25" customHeight="1" outlineLevel="2" x14ac:dyDescent="0.25">
      <c r="B221" s="513" t="s">
        <v>449</v>
      </c>
      <c r="C221" s="62"/>
      <c r="D221" s="13"/>
      <c r="E221" s="13" t="s">
        <v>450</v>
      </c>
      <c r="F221" s="13" t="s">
        <v>350</v>
      </c>
      <c r="G221" s="13" t="s">
        <v>351</v>
      </c>
      <c r="H221" s="13" t="s">
        <v>451</v>
      </c>
      <c r="I221" s="13"/>
      <c r="J221" s="13"/>
      <c r="K221" s="13"/>
      <c r="L221" s="132"/>
      <c r="M221" s="431"/>
      <c r="N221" s="673"/>
      <c r="O221" s="674"/>
      <c r="P221" s="675"/>
      <c r="Q221" s="676"/>
      <c r="R221" s="675"/>
      <c r="S221" s="431"/>
      <c r="T221" s="444"/>
      <c r="U221" s="464"/>
      <c r="V221" s="465"/>
      <c r="W221" s="465"/>
      <c r="X221" s="465"/>
      <c r="Y221" s="465"/>
      <c r="Z221" s="465"/>
      <c r="AA221" s="466">
        <f t="shared" si="27"/>
        <v>0</v>
      </c>
      <c r="AB221" s="646"/>
      <c r="AC221" s="131"/>
      <c r="AD221" s="13"/>
      <c r="AE221" s="13"/>
      <c r="AF221" s="13"/>
      <c r="AG221" s="132"/>
      <c r="AH221" s="431"/>
      <c r="AI221" s="309"/>
      <c r="AJ221" s="310"/>
      <c r="AK221" s="310"/>
      <c r="AL221" s="310"/>
      <c r="AM221" s="310"/>
      <c r="AN221" s="311"/>
    </row>
    <row r="222" spans="1:395" s="11" customFormat="1" ht="25" customHeight="1" outlineLevel="2" x14ac:dyDescent="0.25">
      <c r="B222" s="513" t="s">
        <v>729</v>
      </c>
      <c r="C222" s="62"/>
      <c r="D222" s="13"/>
      <c r="E222" s="13" t="s">
        <v>733</v>
      </c>
      <c r="F222" s="13" t="s">
        <v>730</v>
      </c>
      <c r="G222" s="13" t="s">
        <v>731</v>
      </c>
      <c r="H222" s="13" t="s">
        <v>732</v>
      </c>
      <c r="I222" s="13"/>
      <c r="J222" s="13"/>
      <c r="K222" s="13"/>
      <c r="L222" s="132"/>
      <c r="M222" s="431"/>
      <c r="N222" s="673"/>
      <c r="O222" s="674"/>
      <c r="P222" s="675"/>
      <c r="Q222" s="676"/>
      <c r="R222" s="675"/>
      <c r="S222" s="431"/>
      <c r="T222" s="444"/>
      <c r="U222" s="464"/>
      <c r="V222" s="465"/>
      <c r="W222" s="465"/>
      <c r="X222" s="465"/>
      <c r="Y222" s="465"/>
      <c r="Z222" s="465"/>
      <c r="AA222" s="466">
        <f t="shared" ref="AA222" si="28">Z222+Y222+X222+W222+V222+U222</f>
        <v>0</v>
      </c>
      <c r="AB222" s="646"/>
      <c r="AC222" s="131"/>
      <c r="AD222" s="13"/>
      <c r="AE222" s="13"/>
      <c r="AF222" s="13"/>
      <c r="AG222" s="132"/>
      <c r="AH222" s="431"/>
      <c r="AI222" s="309"/>
      <c r="AJ222" s="310"/>
      <c r="AK222" s="310"/>
      <c r="AL222" s="310"/>
      <c r="AM222" s="310"/>
      <c r="AN222" s="311"/>
    </row>
    <row r="223" spans="1:395" s="11" customFormat="1" ht="25" customHeight="1" outlineLevel="2" x14ac:dyDescent="0.25">
      <c r="B223" s="514">
        <v>3</v>
      </c>
      <c r="C223" s="543"/>
      <c r="D223" s="134"/>
      <c r="E223" s="134"/>
      <c r="F223" s="134"/>
      <c r="G223" s="134"/>
      <c r="H223" s="134"/>
      <c r="I223" s="134"/>
      <c r="J223" s="134"/>
      <c r="K223" s="134"/>
      <c r="L223" s="135"/>
      <c r="M223" s="431"/>
      <c r="N223" s="677"/>
      <c r="O223" s="678"/>
      <c r="P223" s="679"/>
      <c r="Q223" s="680"/>
      <c r="R223" s="679"/>
      <c r="S223" s="431"/>
      <c r="T223" s="445"/>
      <c r="U223" s="467"/>
      <c r="V223" s="468"/>
      <c r="W223" s="468"/>
      <c r="X223" s="468"/>
      <c r="Y223" s="468"/>
      <c r="Z223" s="468"/>
      <c r="AA223" s="469">
        <f t="shared" si="27"/>
        <v>0</v>
      </c>
      <c r="AB223" s="647"/>
      <c r="AC223" s="133"/>
      <c r="AD223" s="134"/>
      <c r="AE223" s="134"/>
      <c r="AF223" s="134"/>
      <c r="AG223" s="135"/>
      <c r="AH223" s="431"/>
      <c r="AI223" s="312"/>
      <c r="AJ223" s="313"/>
      <c r="AK223" s="313"/>
      <c r="AL223" s="313"/>
      <c r="AM223" s="313"/>
      <c r="AN223" s="314"/>
    </row>
    <row r="224" spans="1:395" s="16" customFormat="1" ht="10" customHeight="1" outlineLevel="1" x14ac:dyDescent="0.25">
      <c r="B224" s="2"/>
      <c r="C224" s="70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40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32"/>
      <c r="AJ224" s="32"/>
      <c r="AK224" s="32"/>
      <c r="AL224" s="32"/>
      <c r="AM224" s="32"/>
      <c r="AN224" s="32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  <c r="IW224" s="11"/>
      <c r="IX224" s="11"/>
      <c r="IY224" s="11"/>
      <c r="IZ224" s="11"/>
      <c r="JA224" s="11"/>
      <c r="JB224" s="11"/>
      <c r="JC224" s="11"/>
      <c r="JD224" s="11"/>
      <c r="JE224" s="11"/>
      <c r="JF224" s="11"/>
      <c r="JG224" s="11"/>
      <c r="JH224" s="11"/>
      <c r="JI224" s="11"/>
      <c r="JJ224" s="11"/>
      <c r="JK224" s="11"/>
      <c r="JL224" s="11"/>
      <c r="JM224" s="11"/>
      <c r="JN224" s="11"/>
      <c r="JO224" s="11"/>
      <c r="JP224" s="11"/>
      <c r="JQ224" s="11"/>
      <c r="JR224" s="11"/>
      <c r="JS224" s="11"/>
      <c r="JT224" s="11"/>
      <c r="JU224" s="11"/>
      <c r="JV224" s="11"/>
      <c r="JW224" s="11"/>
      <c r="JX224" s="11"/>
      <c r="JY224" s="11"/>
      <c r="JZ224" s="11"/>
      <c r="KA224" s="11"/>
      <c r="KB224" s="11"/>
      <c r="KC224" s="11"/>
      <c r="KD224" s="11"/>
      <c r="KE224" s="11"/>
      <c r="KF224" s="11"/>
      <c r="KG224" s="11"/>
      <c r="KH224" s="11"/>
      <c r="KI224" s="11"/>
      <c r="KJ224" s="11"/>
      <c r="KK224" s="11"/>
      <c r="KL224" s="11"/>
      <c r="KM224" s="11"/>
      <c r="KN224" s="11"/>
      <c r="KO224" s="11"/>
      <c r="KP224" s="11"/>
      <c r="KQ224" s="11"/>
      <c r="KR224" s="11"/>
      <c r="KS224" s="11"/>
      <c r="KT224" s="11"/>
      <c r="KU224" s="11"/>
      <c r="KV224" s="11"/>
      <c r="KW224" s="11"/>
      <c r="KX224" s="11"/>
      <c r="KY224" s="11"/>
      <c r="KZ224" s="11"/>
      <c r="LA224" s="11"/>
      <c r="LB224" s="11"/>
      <c r="LC224" s="11"/>
      <c r="LD224" s="11"/>
      <c r="LE224" s="11"/>
      <c r="LF224" s="11"/>
      <c r="LG224" s="11"/>
      <c r="LH224" s="11"/>
      <c r="LI224" s="11"/>
      <c r="LJ224" s="11"/>
      <c r="LK224" s="11"/>
      <c r="LL224" s="11"/>
      <c r="LM224" s="11"/>
      <c r="LN224" s="11"/>
      <c r="LO224" s="11"/>
      <c r="LP224" s="11"/>
      <c r="LQ224" s="11"/>
      <c r="LR224" s="11"/>
      <c r="LS224" s="11"/>
      <c r="LT224" s="11"/>
      <c r="LU224" s="11"/>
      <c r="LV224" s="11"/>
      <c r="LW224" s="11"/>
      <c r="LX224" s="11"/>
      <c r="LY224" s="11"/>
      <c r="LZ224" s="11"/>
      <c r="MA224" s="11"/>
      <c r="MB224" s="11"/>
      <c r="MC224" s="11"/>
      <c r="MD224" s="11"/>
      <c r="ME224" s="11"/>
      <c r="MF224" s="11"/>
      <c r="MG224" s="11"/>
      <c r="MH224" s="11"/>
      <c r="MI224" s="11"/>
      <c r="MJ224" s="11"/>
      <c r="MK224" s="11"/>
      <c r="ML224" s="11"/>
      <c r="MM224" s="11"/>
      <c r="MN224" s="11"/>
      <c r="MO224" s="11"/>
      <c r="MP224" s="11"/>
      <c r="MQ224" s="11"/>
      <c r="MR224" s="11"/>
      <c r="MS224" s="11"/>
      <c r="MT224" s="11"/>
      <c r="MU224" s="11"/>
      <c r="MV224" s="11"/>
      <c r="MW224" s="11"/>
      <c r="MX224" s="11"/>
      <c r="MY224" s="11"/>
      <c r="MZ224" s="11"/>
      <c r="NA224" s="11"/>
      <c r="NB224" s="11"/>
      <c r="NC224" s="11"/>
      <c r="ND224" s="11"/>
      <c r="NE224" s="11"/>
      <c r="NF224" s="11"/>
      <c r="NG224" s="11"/>
      <c r="NH224" s="11"/>
      <c r="NI224" s="11"/>
      <c r="NJ224" s="11"/>
      <c r="NK224" s="11"/>
      <c r="NL224" s="11"/>
      <c r="NM224" s="11"/>
      <c r="NN224" s="11"/>
      <c r="NO224" s="11"/>
      <c r="NP224" s="11"/>
      <c r="NQ224" s="11"/>
      <c r="NR224" s="11"/>
      <c r="NS224" s="11"/>
      <c r="NT224" s="11"/>
      <c r="NU224" s="11"/>
      <c r="NV224" s="11"/>
      <c r="NW224" s="11"/>
      <c r="NX224" s="11"/>
      <c r="NY224" s="11"/>
      <c r="NZ224" s="11"/>
      <c r="OA224" s="11"/>
      <c r="OB224" s="11"/>
      <c r="OC224" s="11"/>
      <c r="OD224" s="11"/>
      <c r="OE224" s="11"/>
    </row>
    <row r="225" spans="1:401" s="21" customFormat="1" ht="34" customHeight="1" outlineLevel="1" x14ac:dyDescent="0.3">
      <c r="A225" s="11"/>
      <c r="B225" s="516" t="s">
        <v>709</v>
      </c>
      <c r="C225" s="517"/>
      <c r="D225" s="518"/>
      <c r="E225" s="170"/>
      <c r="F225" s="170"/>
      <c r="G225" s="170"/>
      <c r="H225" s="170"/>
      <c r="I225" s="170"/>
      <c r="J225" s="170"/>
      <c r="K225" s="170"/>
      <c r="L225" s="171"/>
      <c r="M225" s="431"/>
      <c r="N225" s="169"/>
      <c r="O225" s="168"/>
      <c r="P225" s="170"/>
      <c r="Q225" s="168"/>
      <c r="R225" s="170"/>
      <c r="S225" s="431"/>
      <c r="T225" s="141" t="s">
        <v>637</v>
      </c>
      <c r="U225" s="139" t="s">
        <v>631</v>
      </c>
      <c r="V225" s="139" t="s">
        <v>635</v>
      </c>
      <c r="W225" s="139" t="s">
        <v>636</v>
      </c>
      <c r="X225" s="207" t="s">
        <v>632</v>
      </c>
      <c r="Y225" s="206" t="s">
        <v>633</v>
      </c>
      <c r="Z225" s="206" t="s">
        <v>634</v>
      </c>
      <c r="AA225" s="223" t="s">
        <v>657</v>
      </c>
      <c r="AB225" s="648"/>
      <c r="AC225" s="169"/>
      <c r="AD225" s="170"/>
      <c r="AE225" s="170"/>
      <c r="AF225" s="170"/>
      <c r="AG225" s="171"/>
      <c r="AH225" s="431"/>
      <c r="AI225" s="669" t="s">
        <v>669</v>
      </c>
      <c r="AJ225" s="670" t="s">
        <v>666</v>
      </c>
      <c r="AK225" s="670" t="s">
        <v>667</v>
      </c>
      <c r="AL225" s="670" t="s">
        <v>664</v>
      </c>
      <c r="AM225" s="670" t="s">
        <v>668</v>
      </c>
      <c r="AN225" s="315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</row>
    <row r="226" spans="1:401" s="11" customFormat="1" ht="25" customHeight="1" outlineLevel="2" x14ac:dyDescent="0.25">
      <c r="B226" s="519" t="s">
        <v>719</v>
      </c>
      <c r="C226" s="64"/>
      <c r="D226" s="27"/>
      <c r="E226" s="27"/>
      <c r="F226" s="27" t="s">
        <v>334</v>
      </c>
      <c r="G226" s="27" t="s">
        <v>452</v>
      </c>
      <c r="H226" s="27"/>
      <c r="I226" s="27"/>
      <c r="J226" s="27"/>
      <c r="K226" s="27"/>
      <c r="L226" s="143"/>
      <c r="M226" s="431"/>
      <c r="N226" s="142"/>
      <c r="O226" s="400"/>
      <c r="P226" s="388"/>
      <c r="Q226" s="423"/>
      <c r="R226" s="436"/>
      <c r="S226" s="431"/>
      <c r="T226" s="446">
        <v>144000</v>
      </c>
      <c r="U226" s="470"/>
      <c r="V226" s="471"/>
      <c r="W226" s="471"/>
      <c r="X226" s="471"/>
      <c r="Y226" s="471"/>
      <c r="Z226" s="471"/>
      <c r="AA226" s="472">
        <f t="shared" ref="AA226:AA227" si="29">Z226+Y226+X226+W226+V226+U226</f>
        <v>0</v>
      </c>
      <c r="AB226" s="649"/>
      <c r="AC226" s="142"/>
      <c r="AD226" s="27"/>
      <c r="AE226" s="27"/>
      <c r="AF226" s="27"/>
      <c r="AG226" s="143"/>
      <c r="AH226" s="431"/>
      <c r="AI226" s="316"/>
      <c r="AJ226" s="317"/>
      <c r="AK226" s="317"/>
      <c r="AL226" s="317"/>
      <c r="AM226" s="317"/>
      <c r="AN226" s="318"/>
    </row>
    <row r="227" spans="1:401" ht="25" customHeight="1" outlineLevel="2" x14ac:dyDescent="0.25">
      <c r="B227" s="544">
        <v>1</v>
      </c>
      <c r="C227" s="521"/>
      <c r="D227" s="145"/>
      <c r="E227" s="145"/>
      <c r="F227" s="145"/>
      <c r="G227" s="145"/>
      <c r="H227" s="145"/>
      <c r="I227" s="145"/>
      <c r="J227" s="145"/>
      <c r="K227" s="145"/>
      <c r="L227" s="146"/>
      <c r="M227" s="431"/>
      <c r="N227" s="144"/>
      <c r="O227" s="401"/>
      <c r="P227" s="389"/>
      <c r="Q227" s="424"/>
      <c r="R227" s="437"/>
      <c r="S227" s="431"/>
      <c r="T227" s="447"/>
      <c r="U227" s="473"/>
      <c r="V227" s="474"/>
      <c r="W227" s="474"/>
      <c r="X227" s="474"/>
      <c r="Y227" s="474"/>
      <c r="Z227" s="474"/>
      <c r="AA227" s="475">
        <f t="shared" si="29"/>
        <v>0</v>
      </c>
      <c r="AB227" s="650"/>
      <c r="AC227" s="144"/>
      <c r="AD227" s="145"/>
      <c r="AE227" s="145"/>
      <c r="AF227" s="145"/>
      <c r="AG227" s="146"/>
      <c r="AH227" s="431"/>
      <c r="AI227" s="319"/>
      <c r="AJ227" s="320"/>
      <c r="AK227" s="320"/>
      <c r="AL227" s="320"/>
      <c r="AM227" s="320"/>
      <c r="AN227" s="32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  <c r="IW227" s="11"/>
      <c r="IX227" s="11"/>
      <c r="IY227" s="11"/>
      <c r="IZ227" s="11"/>
      <c r="JA227" s="11"/>
      <c r="JB227" s="11"/>
      <c r="JC227" s="11"/>
      <c r="JD227" s="11"/>
      <c r="JE227" s="11"/>
      <c r="JF227" s="11"/>
      <c r="JG227" s="11"/>
      <c r="JH227" s="11"/>
      <c r="JI227" s="11"/>
      <c r="JJ227" s="11"/>
      <c r="JK227" s="11"/>
      <c r="JL227" s="11"/>
      <c r="JM227" s="11"/>
      <c r="JN227" s="11"/>
      <c r="JO227" s="11"/>
      <c r="JP227" s="11"/>
      <c r="JQ227" s="11"/>
      <c r="JR227" s="11"/>
      <c r="JS227" s="11"/>
      <c r="JT227" s="11"/>
      <c r="JU227" s="11"/>
      <c r="JV227" s="11"/>
      <c r="JW227" s="11"/>
      <c r="JX227" s="11"/>
      <c r="JY227" s="11"/>
      <c r="JZ227" s="11"/>
      <c r="KA227" s="11"/>
      <c r="KB227" s="11"/>
      <c r="KC227" s="11"/>
      <c r="KD227" s="11"/>
      <c r="KE227" s="11"/>
      <c r="KF227" s="11"/>
      <c r="KG227" s="11"/>
      <c r="KH227" s="11"/>
      <c r="KI227" s="11"/>
      <c r="KJ227" s="11"/>
      <c r="KK227" s="11"/>
      <c r="KL227" s="11"/>
      <c r="KM227" s="11"/>
      <c r="KN227" s="11"/>
      <c r="KO227" s="11"/>
      <c r="KP227" s="11"/>
      <c r="KQ227" s="11"/>
      <c r="KR227" s="11"/>
      <c r="KS227" s="11"/>
      <c r="KT227" s="11"/>
      <c r="KU227" s="11"/>
      <c r="KV227" s="11"/>
      <c r="KW227" s="11"/>
      <c r="KX227" s="11"/>
      <c r="KY227" s="11"/>
      <c r="KZ227" s="11"/>
      <c r="LA227" s="11"/>
      <c r="LB227" s="11"/>
      <c r="LC227" s="11"/>
      <c r="LD227" s="11"/>
      <c r="LE227" s="11"/>
      <c r="LF227" s="11"/>
      <c r="LG227" s="11"/>
      <c r="LH227" s="11"/>
      <c r="LI227" s="11"/>
      <c r="LJ227" s="11"/>
      <c r="LK227" s="11"/>
      <c r="LL227" s="11"/>
      <c r="LM227" s="11"/>
      <c r="LN227" s="11"/>
      <c r="LO227" s="11"/>
      <c r="LP227" s="11"/>
      <c r="LQ227" s="11"/>
      <c r="LR227" s="11"/>
      <c r="LS227" s="11"/>
      <c r="LT227" s="11"/>
      <c r="LU227" s="11"/>
      <c r="LV227" s="11"/>
      <c r="LW227" s="11"/>
      <c r="LX227" s="11"/>
      <c r="LY227" s="11"/>
      <c r="LZ227" s="11"/>
      <c r="MA227" s="11"/>
      <c r="MB227" s="11"/>
      <c r="MC227" s="11"/>
      <c r="MD227" s="11"/>
      <c r="ME227" s="11"/>
      <c r="MF227" s="11"/>
      <c r="MG227" s="11"/>
      <c r="MH227" s="11"/>
      <c r="MI227" s="11"/>
      <c r="MJ227" s="11"/>
      <c r="MK227" s="11"/>
      <c r="ML227" s="11"/>
      <c r="MM227" s="11"/>
      <c r="MN227" s="11"/>
      <c r="MO227" s="11"/>
      <c r="MP227" s="11"/>
      <c r="MQ227" s="11"/>
      <c r="MR227" s="11"/>
      <c r="MS227" s="11"/>
      <c r="MT227" s="11"/>
      <c r="MU227" s="11"/>
      <c r="MV227" s="11"/>
      <c r="MW227" s="11"/>
      <c r="MX227" s="11"/>
      <c r="MY227" s="11"/>
      <c r="MZ227" s="11"/>
      <c r="NA227" s="11"/>
      <c r="NB227" s="11"/>
      <c r="NC227" s="11"/>
      <c r="ND227" s="11"/>
      <c r="NE227" s="11"/>
      <c r="NF227" s="11"/>
      <c r="NG227" s="11"/>
      <c r="NH227" s="11"/>
      <c r="NI227" s="11"/>
      <c r="NJ227" s="11"/>
      <c r="NK227" s="11"/>
      <c r="NL227" s="11"/>
      <c r="NM227" s="11"/>
      <c r="NN227" s="11"/>
      <c r="NO227" s="11"/>
      <c r="NP227" s="11"/>
      <c r="NQ227" s="11"/>
      <c r="NR227" s="11"/>
      <c r="NS227" s="11"/>
      <c r="NT227" s="11"/>
      <c r="NU227" s="11"/>
      <c r="NV227" s="11"/>
      <c r="NW227" s="11"/>
      <c r="NX227" s="11"/>
      <c r="NY227" s="11"/>
      <c r="NZ227" s="11"/>
      <c r="OA227" s="11"/>
      <c r="OB227" s="11"/>
      <c r="OC227" s="11"/>
      <c r="OD227" s="11"/>
      <c r="OE227" s="11"/>
      <c r="OF227" s="11"/>
      <c r="OG227" s="11"/>
    </row>
    <row r="228" spans="1:401" s="16" customFormat="1" ht="10" customHeight="1" outlineLevel="1" x14ac:dyDescent="0.25">
      <c r="B228" s="523"/>
      <c r="C228" s="56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S228" s="32"/>
      <c r="T228" s="243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2"/>
      <c r="AJ228" s="2"/>
      <c r="AK228" s="2"/>
      <c r="AL228" s="2"/>
      <c r="AM228" s="2"/>
      <c r="AN228" s="2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  <c r="IW228" s="11"/>
      <c r="IX228" s="11"/>
      <c r="IY228" s="11"/>
      <c r="IZ228" s="11"/>
      <c r="JA228" s="11"/>
      <c r="JB228" s="11"/>
      <c r="JC228" s="11"/>
      <c r="JD228" s="11"/>
      <c r="JE228" s="11"/>
      <c r="JF228" s="11"/>
      <c r="JG228" s="11"/>
      <c r="JH228" s="11"/>
      <c r="JI228" s="11"/>
      <c r="JJ228" s="11"/>
      <c r="JK228" s="11"/>
      <c r="JL228" s="11"/>
      <c r="JM228" s="11"/>
      <c r="JN228" s="11"/>
      <c r="JO228" s="11"/>
      <c r="JP228" s="11"/>
      <c r="JQ228" s="11"/>
      <c r="JR228" s="11"/>
      <c r="JS228" s="11"/>
      <c r="JT228" s="11"/>
      <c r="JU228" s="11"/>
      <c r="JV228" s="11"/>
      <c r="JW228" s="11"/>
      <c r="JX228" s="11"/>
      <c r="JY228" s="11"/>
      <c r="JZ228" s="11"/>
      <c r="KA228" s="11"/>
      <c r="KB228" s="11"/>
      <c r="KC228" s="11"/>
      <c r="KD228" s="11"/>
      <c r="KE228" s="11"/>
      <c r="KF228" s="11"/>
      <c r="KG228" s="11"/>
      <c r="KH228" s="11"/>
      <c r="KI228" s="11"/>
      <c r="KJ228" s="11"/>
      <c r="KK228" s="11"/>
      <c r="KL228" s="11"/>
      <c r="KM228" s="11"/>
      <c r="KN228" s="11"/>
      <c r="KO228" s="11"/>
      <c r="KP228" s="11"/>
      <c r="KQ228" s="11"/>
      <c r="KR228" s="11"/>
      <c r="KS228" s="11"/>
      <c r="KT228" s="11"/>
      <c r="KU228" s="11"/>
      <c r="KV228" s="11"/>
      <c r="KW228" s="11"/>
      <c r="KX228" s="11"/>
      <c r="KY228" s="11"/>
      <c r="KZ228" s="11"/>
      <c r="LA228" s="11"/>
      <c r="LB228" s="11"/>
      <c r="LC228" s="11"/>
      <c r="LD228" s="11"/>
      <c r="LE228" s="11"/>
      <c r="LF228" s="11"/>
      <c r="LG228" s="11"/>
      <c r="LH228" s="11"/>
      <c r="LI228" s="11"/>
      <c r="LJ228" s="11"/>
      <c r="LK228" s="11"/>
      <c r="LL228" s="11"/>
      <c r="LM228" s="11"/>
      <c r="LN228" s="11"/>
      <c r="LO228" s="11"/>
      <c r="LP228" s="11"/>
      <c r="LQ228" s="11"/>
      <c r="LR228" s="11"/>
      <c r="LS228" s="11"/>
      <c r="LT228" s="11"/>
      <c r="LU228" s="11"/>
      <c r="LV228" s="11"/>
      <c r="LW228" s="11"/>
      <c r="LX228" s="11"/>
      <c r="LY228" s="11"/>
      <c r="LZ228" s="11"/>
      <c r="MA228" s="11"/>
      <c r="MB228" s="11"/>
      <c r="MC228" s="11"/>
      <c r="MD228" s="11"/>
      <c r="ME228" s="11"/>
      <c r="MF228" s="11"/>
      <c r="MG228" s="11"/>
      <c r="MH228" s="11"/>
      <c r="MI228" s="11"/>
      <c r="MJ228" s="11"/>
      <c r="MK228" s="11"/>
      <c r="ML228" s="11"/>
      <c r="MM228" s="11"/>
      <c r="MN228" s="11"/>
      <c r="MO228" s="11"/>
      <c r="MP228" s="11"/>
      <c r="MQ228" s="11"/>
      <c r="MR228" s="11"/>
      <c r="MS228" s="11"/>
      <c r="MT228" s="11"/>
      <c r="MU228" s="11"/>
      <c r="MV228" s="11"/>
      <c r="MW228" s="11"/>
      <c r="MX228" s="11"/>
      <c r="MY228" s="11"/>
      <c r="MZ228" s="11"/>
      <c r="NA228" s="11"/>
      <c r="NB228" s="11"/>
      <c r="NC228" s="11"/>
      <c r="ND228" s="11"/>
      <c r="NE228" s="11"/>
      <c r="NF228" s="11"/>
      <c r="NG228" s="11"/>
      <c r="NH228" s="11"/>
      <c r="NI228" s="11"/>
      <c r="NJ228" s="11"/>
      <c r="NK228" s="11"/>
      <c r="NL228" s="11"/>
      <c r="NM228" s="11"/>
      <c r="NN228" s="11"/>
      <c r="NO228" s="11"/>
      <c r="NP228" s="11"/>
      <c r="NQ228" s="11"/>
      <c r="NR228" s="11"/>
      <c r="NS228" s="11"/>
      <c r="NT228" s="11"/>
      <c r="NU228" s="11"/>
      <c r="NV228" s="11"/>
      <c r="NW228" s="11"/>
      <c r="NX228" s="11"/>
      <c r="NY228" s="11"/>
      <c r="NZ228" s="11"/>
      <c r="OA228" s="11"/>
      <c r="OB228" s="11"/>
      <c r="OC228" s="11"/>
      <c r="OD228" s="11"/>
      <c r="OE228" s="11"/>
    </row>
    <row r="229" spans="1:401" s="8" customFormat="1" ht="80" customHeight="1" x14ac:dyDescent="0.2">
      <c r="A229" s="7"/>
      <c r="B229" s="19" t="s">
        <v>453</v>
      </c>
      <c r="C229" s="69"/>
      <c r="D229" s="19"/>
      <c r="T229" s="239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/>
      <c r="BP229" s="31"/>
      <c r="BQ229" s="31"/>
      <c r="BR229" s="31"/>
      <c r="BS229" s="31"/>
      <c r="BT229" s="31"/>
      <c r="BU229" s="31"/>
      <c r="BV229" s="31"/>
      <c r="BW229" s="31"/>
      <c r="BX229" s="31"/>
      <c r="BY229" s="31"/>
      <c r="BZ229" s="31"/>
      <c r="CA229" s="31"/>
      <c r="CB229" s="31"/>
      <c r="CC229" s="31"/>
      <c r="CD229" s="31"/>
      <c r="CE229" s="31"/>
      <c r="CF229" s="31"/>
      <c r="CG229" s="31"/>
      <c r="CH229" s="31"/>
      <c r="CI229" s="31"/>
      <c r="CJ229" s="31"/>
      <c r="CK229" s="31"/>
      <c r="CL229" s="31"/>
      <c r="CM229" s="31"/>
      <c r="CN229" s="31"/>
      <c r="CO229" s="31"/>
      <c r="CP229" s="31"/>
      <c r="CQ229" s="31"/>
      <c r="CR229" s="31"/>
      <c r="CS229" s="31"/>
      <c r="CT229" s="31"/>
      <c r="CU229" s="31"/>
      <c r="CV229" s="31"/>
      <c r="CW229" s="31"/>
      <c r="CX229" s="31"/>
      <c r="CY229" s="31"/>
      <c r="CZ229" s="31"/>
      <c r="DA229" s="31"/>
      <c r="DB229" s="31"/>
      <c r="DC229" s="31"/>
      <c r="DD229" s="31"/>
      <c r="DE229" s="31"/>
      <c r="DF229" s="31"/>
      <c r="DG229" s="31"/>
      <c r="DH229" s="31"/>
      <c r="DI229" s="31"/>
      <c r="DJ229" s="31"/>
      <c r="DK229" s="31"/>
      <c r="DL229" s="31"/>
      <c r="DM229" s="31"/>
      <c r="DN229" s="31"/>
      <c r="DO229" s="31"/>
      <c r="DP229" s="31"/>
      <c r="DQ229" s="31"/>
      <c r="DR229" s="31"/>
      <c r="DS229" s="31"/>
      <c r="DT229" s="31"/>
      <c r="DU229" s="31"/>
      <c r="DV229" s="31"/>
      <c r="DW229" s="31"/>
      <c r="DX229" s="31"/>
      <c r="DY229" s="31"/>
      <c r="DZ229" s="31"/>
      <c r="EA229" s="31"/>
      <c r="EB229" s="31"/>
      <c r="EC229" s="31"/>
      <c r="ED229" s="31"/>
      <c r="EE229" s="31"/>
      <c r="EF229" s="31"/>
      <c r="EG229" s="31"/>
      <c r="EH229" s="31"/>
      <c r="EI229" s="31"/>
      <c r="EJ229" s="31"/>
      <c r="EK229" s="31"/>
      <c r="EL229" s="31"/>
      <c r="EM229" s="31"/>
      <c r="EN229" s="31"/>
      <c r="EO229" s="31"/>
      <c r="EP229" s="31"/>
      <c r="EQ229" s="31"/>
      <c r="ER229" s="31"/>
      <c r="ES229" s="31"/>
      <c r="ET229" s="31"/>
      <c r="EU229" s="31"/>
      <c r="EV229" s="31"/>
      <c r="EW229" s="31"/>
      <c r="EX229" s="31"/>
      <c r="EY229" s="31"/>
      <c r="EZ229" s="31"/>
      <c r="FA229" s="31"/>
      <c r="FB229" s="31"/>
      <c r="FC229" s="31"/>
      <c r="FD229" s="31"/>
      <c r="FE229" s="31"/>
      <c r="FF229" s="31"/>
      <c r="FG229" s="31"/>
      <c r="FH229" s="31"/>
      <c r="FI229" s="31"/>
      <c r="FJ229" s="31"/>
      <c r="FK229" s="31"/>
      <c r="FL229" s="31"/>
      <c r="FM229" s="31"/>
      <c r="FN229" s="31"/>
      <c r="FO229" s="31"/>
      <c r="FP229" s="31"/>
      <c r="FQ229" s="31"/>
      <c r="FR229" s="31"/>
      <c r="FS229" s="31"/>
      <c r="FT229" s="31"/>
      <c r="FU229" s="31"/>
      <c r="FV229" s="31"/>
      <c r="FW229" s="31"/>
      <c r="FX229" s="31"/>
      <c r="FY229" s="31"/>
      <c r="FZ229" s="31"/>
      <c r="GA229" s="31"/>
      <c r="GB229" s="31"/>
      <c r="GC229" s="31"/>
      <c r="GD229" s="31"/>
      <c r="GE229" s="31"/>
      <c r="GF229" s="31"/>
      <c r="GG229" s="31"/>
      <c r="GH229" s="31"/>
      <c r="GI229" s="31"/>
      <c r="GJ229" s="31"/>
      <c r="GK229" s="31"/>
      <c r="GL229" s="31"/>
      <c r="GM229" s="31"/>
      <c r="GN229" s="31"/>
      <c r="GO229" s="31"/>
      <c r="GP229" s="31"/>
      <c r="GQ229" s="31"/>
      <c r="GR229" s="31"/>
      <c r="GS229" s="31"/>
      <c r="GT229" s="31"/>
      <c r="GU229" s="31"/>
      <c r="GV229" s="31"/>
      <c r="GW229" s="31"/>
      <c r="GX229" s="31"/>
      <c r="GY229" s="31"/>
      <c r="GZ229" s="31"/>
      <c r="HA229" s="31"/>
      <c r="HB229" s="31"/>
      <c r="HC229" s="31"/>
      <c r="HD229" s="31"/>
      <c r="HE229" s="31"/>
      <c r="HF229" s="31"/>
      <c r="HG229" s="31"/>
      <c r="HH229" s="31"/>
      <c r="HI229" s="31"/>
      <c r="HJ229" s="31"/>
      <c r="HK229" s="31"/>
      <c r="HL229" s="31"/>
      <c r="HM229" s="31"/>
      <c r="HN229" s="31"/>
      <c r="HO229" s="31"/>
      <c r="HP229" s="31"/>
      <c r="HQ229" s="31"/>
      <c r="HR229" s="31"/>
      <c r="HS229" s="31"/>
      <c r="HT229" s="31"/>
      <c r="HU229" s="31"/>
      <c r="HV229" s="31"/>
      <c r="HW229" s="31"/>
      <c r="HX229" s="31"/>
      <c r="HY229" s="31"/>
      <c r="HZ229" s="31"/>
      <c r="IA229" s="31"/>
      <c r="IB229" s="31"/>
      <c r="IC229" s="31"/>
      <c r="ID229" s="31"/>
      <c r="IE229" s="31"/>
      <c r="IF229" s="31"/>
      <c r="IG229" s="31"/>
      <c r="IH229" s="31"/>
      <c r="II229" s="31"/>
      <c r="IJ229" s="31"/>
      <c r="IK229" s="31"/>
      <c r="IL229" s="31"/>
      <c r="IM229" s="31"/>
      <c r="IN229" s="31"/>
      <c r="IO229" s="31"/>
      <c r="IP229" s="31"/>
      <c r="IQ229" s="31"/>
      <c r="IR229" s="31"/>
      <c r="IS229" s="31"/>
      <c r="IT229" s="31"/>
      <c r="IU229" s="31"/>
      <c r="IV229" s="31"/>
      <c r="IW229" s="31"/>
      <c r="IX229" s="31"/>
      <c r="IY229" s="31"/>
      <c r="IZ229" s="31"/>
      <c r="JA229" s="31"/>
      <c r="JB229" s="31"/>
      <c r="JC229" s="31"/>
      <c r="JD229" s="31"/>
      <c r="JE229" s="31"/>
      <c r="JF229" s="31"/>
      <c r="JG229" s="31"/>
      <c r="JH229" s="31"/>
      <c r="JI229" s="31"/>
      <c r="JJ229" s="31"/>
      <c r="JK229" s="31"/>
      <c r="JL229" s="31"/>
      <c r="JM229" s="31"/>
      <c r="JN229" s="31"/>
      <c r="JO229" s="31"/>
      <c r="JP229" s="31"/>
      <c r="JQ229" s="31"/>
      <c r="JR229" s="31"/>
      <c r="JS229" s="31"/>
      <c r="JT229" s="31"/>
      <c r="JU229" s="31"/>
      <c r="JV229" s="31"/>
      <c r="JW229" s="31"/>
      <c r="JX229" s="31"/>
      <c r="JY229" s="31"/>
      <c r="JZ229" s="31"/>
      <c r="KA229" s="31"/>
      <c r="KB229" s="31"/>
      <c r="KC229" s="31"/>
      <c r="KD229" s="31"/>
      <c r="KE229" s="31"/>
      <c r="KF229" s="31"/>
      <c r="KG229" s="31"/>
      <c r="KH229" s="31"/>
      <c r="KI229" s="31"/>
      <c r="KJ229" s="31"/>
      <c r="KK229" s="31"/>
      <c r="KL229" s="31"/>
      <c r="KM229" s="31"/>
      <c r="KN229" s="31"/>
      <c r="KO229" s="31"/>
      <c r="KP229" s="31"/>
      <c r="KQ229" s="31"/>
      <c r="KR229" s="31"/>
      <c r="KS229" s="31"/>
      <c r="KT229" s="31"/>
      <c r="KU229" s="31"/>
      <c r="KV229" s="31"/>
      <c r="KW229" s="31"/>
      <c r="KX229" s="31"/>
      <c r="KY229" s="31"/>
      <c r="KZ229" s="31"/>
      <c r="LA229" s="31"/>
      <c r="LB229" s="31"/>
      <c r="LC229" s="31"/>
      <c r="LD229" s="31"/>
      <c r="LE229" s="31"/>
      <c r="LF229" s="31"/>
      <c r="LG229" s="31"/>
      <c r="LH229" s="31"/>
      <c r="LI229" s="31"/>
      <c r="LJ229" s="31"/>
      <c r="LK229" s="31"/>
      <c r="LL229" s="31"/>
      <c r="LM229" s="31"/>
      <c r="LN229" s="31"/>
      <c r="LO229" s="31"/>
      <c r="LP229" s="31"/>
      <c r="LQ229" s="31"/>
      <c r="LR229" s="31"/>
      <c r="LS229" s="31"/>
      <c r="LT229" s="31"/>
      <c r="LU229" s="31"/>
      <c r="LV229" s="31"/>
      <c r="LW229" s="31"/>
      <c r="LX229" s="31"/>
      <c r="LY229" s="31"/>
      <c r="LZ229" s="31"/>
      <c r="MA229" s="31"/>
      <c r="MB229" s="31"/>
      <c r="MC229" s="31"/>
      <c r="MD229" s="31"/>
      <c r="ME229" s="31"/>
      <c r="MF229" s="31"/>
      <c r="MG229" s="31"/>
      <c r="MH229" s="31"/>
      <c r="MI229" s="31"/>
      <c r="MJ229" s="31"/>
      <c r="MK229" s="31"/>
      <c r="ML229" s="31"/>
      <c r="MM229" s="31"/>
      <c r="MN229" s="31"/>
      <c r="MO229" s="31"/>
      <c r="MP229" s="31"/>
      <c r="MQ229" s="31"/>
      <c r="MR229" s="31"/>
      <c r="MS229" s="31"/>
      <c r="MT229" s="31"/>
      <c r="MU229" s="31"/>
      <c r="MV229" s="31"/>
      <c r="MW229" s="31"/>
      <c r="MX229" s="31"/>
      <c r="MY229" s="31"/>
      <c r="MZ229" s="31"/>
      <c r="NA229" s="31"/>
      <c r="NB229" s="31"/>
      <c r="NC229" s="31"/>
      <c r="ND229" s="31"/>
      <c r="NE229" s="31"/>
      <c r="NF229" s="31"/>
      <c r="NG229" s="31"/>
      <c r="NH229" s="31"/>
      <c r="NI229" s="31"/>
      <c r="NJ229" s="31"/>
      <c r="NK229" s="31"/>
      <c r="NL229" s="31"/>
      <c r="NM229" s="31"/>
      <c r="NN229" s="31"/>
      <c r="NO229" s="31"/>
      <c r="NP229" s="31"/>
      <c r="NQ229" s="31"/>
      <c r="NR229" s="31"/>
      <c r="NS229" s="31"/>
      <c r="NT229" s="31"/>
      <c r="NU229" s="31"/>
      <c r="NV229" s="31"/>
      <c r="NW229" s="31"/>
      <c r="NX229" s="31"/>
      <c r="NY229" s="31"/>
      <c r="NZ229" s="31"/>
      <c r="OA229" s="31"/>
      <c r="OB229" s="31"/>
      <c r="OC229" s="31"/>
      <c r="OD229" s="31"/>
      <c r="OE229" s="31"/>
    </row>
    <row r="230" spans="1:401" s="16" customFormat="1" ht="10" customHeight="1" outlineLevel="1" x14ac:dyDescent="0.25">
      <c r="B230" s="532"/>
      <c r="C230" s="66"/>
      <c r="D230" s="38"/>
      <c r="E230" s="38"/>
      <c r="F230" s="38"/>
      <c r="G230" s="38"/>
      <c r="H230" s="38"/>
      <c r="I230" s="38"/>
      <c r="J230" s="38"/>
      <c r="K230" s="38"/>
      <c r="L230" s="38"/>
      <c r="M230" s="2"/>
      <c r="S230" s="38"/>
      <c r="T230" s="243"/>
      <c r="U230" s="32"/>
      <c r="V230" s="32"/>
      <c r="W230" s="32"/>
      <c r="X230" s="32"/>
      <c r="Y230" s="32"/>
      <c r="Z230" s="32"/>
      <c r="AA230" s="32"/>
      <c r="AB230" s="2"/>
      <c r="AC230" s="38"/>
      <c r="AD230" s="38"/>
      <c r="AE230" s="38"/>
      <c r="AF230" s="38"/>
      <c r="AG230" s="38"/>
      <c r="AI230" s="2"/>
      <c r="AJ230" s="2"/>
      <c r="AK230" s="2"/>
      <c r="AL230" s="2"/>
      <c r="AM230" s="2"/>
      <c r="AN230" s="2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  <c r="IV230" s="11"/>
      <c r="IW230" s="11"/>
      <c r="IX230" s="11"/>
      <c r="IY230" s="11"/>
      <c r="IZ230" s="11"/>
      <c r="JA230" s="11"/>
      <c r="JB230" s="11"/>
      <c r="JC230" s="11"/>
      <c r="JD230" s="11"/>
      <c r="JE230" s="11"/>
      <c r="JF230" s="11"/>
      <c r="JG230" s="11"/>
      <c r="JH230" s="11"/>
      <c r="JI230" s="11"/>
      <c r="JJ230" s="11"/>
      <c r="JK230" s="11"/>
      <c r="JL230" s="11"/>
      <c r="JM230" s="11"/>
      <c r="JN230" s="11"/>
      <c r="JO230" s="11"/>
      <c r="JP230" s="11"/>
      <c r="JQ230" s="11"/>
      <c r="JR230" s="11"/>
      <c r="JS230" s="11"/>
      <c r="JT230" s="11"/>
      <c r="JU230" s="11"/>
      <c r="JV230" s="11"/>
      <c r="JW230" s="11"/>
      <c r="JX230" s="11"/>
      <c r="JY230" s="11"/>
      <c r="JZ230" s="11"/>
      <c r="KA230" s="11"/>
      <c r="KB230" s="11"/>
      <c r="KC230" s="11"/>
      <c r="KD230" s="11"/>
      <c r="KE230" s="11"/>
      <c r="KF230" s="11"/>
      <c r="KG230" s="11"/>
      <c r="KH230" s="11"/>
      <c r="KI230" s="11"/>
      <c r="KJ230" s="11"/>
      <c r="KK230" s="11"/>
      <c r="KL230" s="11"/>
      <c r="KM230" s="11"/>
      <c r="KN230" s="11"/>
      <c r="KO230" s="11"/>
      <c r="KP230" s="11"/>
      <c r="KQ230" s="11"/>
      <c r="KR230" s="11"/>
      <c r="KS230" s="11"/>
      <c r="KT230" s="11"/>
      <c r="KU230" s="11"/>
      <c r="KV230" s="11"/>
      <c r="KW230" s="11"/>
      <c r="KX230" s="11"/>
      <c r="KY230" s="11"/>
      <c r="KZ230" s="11"/>
      <c r="LA230" s="11"/>
      <c r="LB230" s="11"/>
      <c r="LC230" s="11"/>
      <c r="LD230" s="11"/>
      <c r="LE230" s="11"/>
      <c r="LF230" s="11"/>
      <c r="LG230" s="11"/>
      <c r="LH230" s="11"/>
      <c r="LI230" s="11"/>
      <c r="LJ230" s="11"/>
      <c r="LK230" s="11"/>
      <c r="LL230" s="11"/>
      <c r="LM230" s="11"/>
      <c r="LN230" s="11"/>
      <c r="LO230" s="11"/>
      <c r="LP230" s="11"/>
      <c r="LQ230" s="11"/>
      <c r="LR230" s="11"/>
      <c r="LS230" s="11"/>
      <c r="LT230" s="11"/>
      <c r="LU230" s="11"/>
      <c r="LV230" s="11"/>
      <c r="LW230" s="11"/>
      <c r="LX230" s="11"/>
      <c r="LY230" s="11"/>
      <c r="LZ230" s="11"/>
      <c r="MA230" s="11"/>
      <c r="MB230" s="11"/>
      <c r="MC230" s="11"/>
      <c r="MD230" s="11"/>
      <c r="ME230" s="11"/>
      <c r="MF230" s="11"/>
      <c r="MG230" s="11"/>
      <c r="MH230" s="11"/>
      <c r="MI230" s="11"/>
      <c r="MJ230" s="11"/>
      <c r="MK230" s="11"/>
      <c r="ML230" s="11"/>
      <c r="MM230" s="11"/>
      <c r="MN230" s="11"/>
      <c r="MO230" s="11"/>
      <c r="MP230" s="11"/>
      <c r="MQ230" s="11"/>
      <c r="MR230" s="11"/>
      <c r="MS230" s="11"/>
      <c r="MT230" s="11"/>
      <c r="MU230" s="11"/>
      <c r="MV230" s="11"/>
      <c r="MW230" s="11"/>
      <c r="MX230" s="11"/>
      <c r="MY230" s="11"/>
      <c r="MZ230" s="11"/>
      <c r="NA230" s="11"/>
      <c r="NB230" s="11"/>
      <c r="NC230" s="11"/>
      <c r="ND230" s="11"/>
      <c r="NE230" s="11"/>
      <c r="NF230" s="11"/>
      <c r="NG230" s="11"/>
      <c r="NH230" s="11"/>
      <c r="NI230" s="11"/>
      <c r="NJ230" s="11"/>
      <c r="NK230" s="11"/>
      <c r="NL230" s="11"/>
      <c r="NM230" s="11"/>
      <c r="NN230" s="11"/>
      <c r="NO230" s="11"/>
      <c r="NP230" s="11"/>
      <c r="NQ230" s="11"/>
      <c r="NR230" s="11"/>
      <c r="NS230" s="11"/>
      <c r="NT230" s="11"/>
      <c r="NU230" s="11"/>
      <c r="NV230" s="11"/>
      <c r="NW230" s="11"/>
      <c r="NX230" s="11"/>
      <c r="NY230" s="11"/>
      <c r="NZ230" s="11"/>
      <c r="OA230" s="11"/>
      <c r="OB230" s="11"/>
      <c r="OC230" s="11"/>
      <c r="OD230" s="11"/>
      <c r="OE230" s="11"/>
    </row>
    <row r="231" spans="1:401" s="5" customFormat="1" ht="34" customHeight="1" outlineLevel="1" x14ac:dyDescent="0.3">
      <c r="A231" s="2"/>
      <c r="B231" s="548" t="s">
        <v>22</v>
      </c>
      <c r="C231" s="494"/>
      <c r="D231" s="549"/>
      <c r="E231" s="192"/>
      <c r="F231" s="192"/>
      <c r="G231" s="192"/>
      <c r="H231" s="192"/>
      <c r="I231" s="192"/>
      <c r="J231" s="192"/>
      <c r="K231" s="192"/>
      <c r="L231" s="193"/>
      <c r="M231" s="430"/>
      <c r="N231" s="359" t="s">
        <v>679</v>
      </c>
      <c r="O231" s="360" t="s">
        <v>638</v>
      </c>
      <c r="P231" s="361" t="s">
        <v>678</v>
      </c>
      <c r="Q231" s="360" t="s">
        <v>13</v>
      </c>
      <c r="R231" s="361" t="s">
        <v>680</v>
      </c>
      <c r="S231" s="431"/>
      <c r="T231" s="427" t="s">
        <v>685</v>
      </c>
      <c r="U231" s="198" t="s">
        <v>631</v>
      </c>
      <c r="V231" s="86" t="s">
        <v>635</v>
      </c>
      <c r="W231" s="86" t="s">
        <v>636</v>
      </c>
      <c r="X231" s="86" t="s">
        <v>632</v>
      </c>
      <c r="Y231" s="211" t="s">
        <v>633</v>
      </c>
      <c r="Z231" s="86" t="s">
        <v>634</v>
      </c>
      <c r="AA231" s="209" t="s">
        <v>657</v>
      </c>
      <c r="AB231" s="656"/>
      <c r="AC231" s="191"/>
      <c r="AD231" s="192"/>
      <c r="AE231" s="192"/>
      <c r="AF231" s="192"/>
      <c r="AG231" s="193"/>
      <c r="AH231" s="431"/>
      <c r="AI231" s="256" t="s">
        <v>669</v>
      </c>
      <c r="AJ231" s="257" t="s">
        <v>666</v>
      </c>
      <c r="AK231" s="257" t="s">
        <v>667</v>
      </c>
      <c r="AL231" s="257" t="s">
        <v>664</v>
      </c>
      <c r="AM231" s="257" t="s">
        <v>668</v>
      </c>
      <c r="AN231" s="258" t="s">
        <v>665</v>
      </c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</row>
    <row r="232" spans="1:401" ht="25" customHeight="1" outlineLevel="2" x14ac:dyDescent="0.25">
      <c r="B232" s="550" t="s">
        <v>454</v>
      </c>
      <c r="C232" s="57">
        <v>1</v>
      </c>
      <c r="D232" s="14"/>
      <c r="E232" s="14" t="s">
        <v>455</v>
      </c>
      <c r="F232" s="14" t="s">
        <v>456</v>
      </c>
      <c r="G232" s="14" t="s">
        <v>457</v>
      </c>
      <c r="H232" s="14" t="s">
        <v>458</v>
      </c>
      <c r="I232" s="14" t="s">
        <v>459</v>
      </c>
      <c r="J232" s="14" t="s">
        <v>579</v>
      </c>
      <c r="K232" s="14" t="s">
        <v>580</v>
      </c>
      <c r="L232" s="81" t="s">
        <v>621</v>
      </c>
      <c r="M232" s="431"/>
      <c r="N232" s="352">
        <v>5</v>
      </c>
      <c r="O232" s="417">
        <v>0</v>
      </c>
      <c r="P232" s="418">
        <v>0</v>
      </c>
      <c r="Q232" s="362">
        <v>29</v>
      </c>
      <c r="R232" s="366">
        <v>178</v>
      </c>
      <c r="S232" s="431"/>
      <c r="T232" s="428">
        <f>1000*52*9</f>
        <v>468000</v>
      </c>
      <c r="U232" s="99">
        <v>0.8</v>
      </c>
      <c r="V232" s="100">
        <v>0.1</v>
      </c>
      <c r="W232" s="100">
        <v>0</v>
      </c>
      <c r="X232" s="100">
        <v>0</v>
      </c>
      <c r="Y232" s="100">
        <v>0.1</v>
      </c>
      <c r="Z232" s="100">
        <v>0</v>
      </c>
      <c r="AA232" s="210">
        <f t="shared" ref="AA232:AA233" si="30">U232+V232+W232+X232+Y232+Z232</f>
        <v>1</v>
      </c>
      <c r="AB232" s="658">
        <f>T232*0.1</f>
        <v>46800</v>
      </c>
      <c r="AC232" s="80" t="s">
        <v>758</v>
      </c>
      <c r="AD232" s="14" t="s">
        <v>759</v>
      </c>
      <c r="AE232" s="14"/>
      <c r="AF232" s="14"/>
      <c r="AG232" s="81"/>
      <c r="AH232" s="431"/>
      <c r="AI232" s="277" t="s">
        <v>671</v>
      </c>
      <c r="AJ232" s="266" t="s">
        <v>32</v>
      </c>
      <c r="AK232" s="266" t="s">
        <v>32</v>
      </c>
      <c r="AL232" s="278" t="s">
        <v>671</v>
      </c>
      <c r="AM232" s="266" t="s">
        <v>32</v>
      </c>
      <c r="AN232" s="279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  <c r="IW232" s="11"/>
      <c r="IX232" s="11"/>
      <c r="IY232" s="11"/>
      <c r="IZ232" s="11"/>
      <c r="JA232" s="11"/>
      <c r="JB232" s="11"/>
      <c r="JC232" s="11"/>
      <c r="JD232" s="11"/>
      <c r="JE232" s="11"/>
      <c r="JF232" s="11"/>
      <c r="JG232" s="11"/>
      <c r="JH232" s="11"/>
      <c r="JI232" s="11"/>
      <c r="JJ232" s="11"/>
      <c r="JK232" s="11"/>
      <c r="JL232" s="11"/>
      <c r="JM232" s="11"/>
      <c r="JN232" s="11"/>
      <c r="JO232" s="11"/>
      <c r="JP232" s="11"/>
      <c r="JQ232" s="11"/>
      <c r="JR232" s="11"/>
      <c r="JS232" s="11"/>
      <c r="JT232" s="11"/>
      <c r="JU232" s="11"/>
      <c r="JV232" s="11"/>
      <c r="JW232" s="11"/>
      <c r="JX232" s="11"/>
      <c r="JY232" s="11"/>
      <c r="JZ232" s="11"/>
      <c r="KA232" s="11"/>
      <c r="KB232" s="11"/>
      <c r="KC232" s="11"/>
      <c r="KD232" s="11"/>
      <c r="KE232" s="11"/>
      <c r="KF232" s="11"/>
      <c r="KG232" s="11"/>
      <c r="KH232" s="11"/>
      <c r="KI232" s="11"/>
      <c r="KJ232" s="11"/>
      <c r="KK232" s="11"/>
      <c r="KL232" s="11"/>
      <c r="KM232" s="11"/>
      <c r="KN232" s="11"/>
      <c r="KO232" s="11"/>
      <c r="KP232" s="11"/>
      <c r="KQ232" s="11"/>
      <c r="KR232" s="11"/>
      <c r="KS232" s="11"/>
      <c r="KT232" s="11"/>
      <c r="KU232" s="11"/>
      <c r="KV232" s="11"/>
      <c r="KW232" s="11"/>
      <c r="KX232" s="11"/>
      <c r="KY232" s="11"/>
      <c r="KZ232" s="11"/>
      <c r="LA232" s="11"/>
      <c r="LB232" s="11"/>
      <c r="LC232" s="11"/>
      <c r="LD232" s="11"/>
      <c r="LE232" s="11"/>
      <c r="LF232" s="11"/>
      <c r="LG232" s="11"/>
      <c r="LH232" s="11"/>
      <c r="LI232" s="11"/>
      <c r="LJ232" s="11"/>
      <c r="LK232" s="11"/>
      <c r="LL232" s="11"/>
      <c r="LM232" s="11"/>
      <c r="LN232" s="11"/>
      <c r="LO232" s="11"/>
      <c r="LP232" s="11"/>
      <c r="LQ232" s="11"/>
      <c r="LR232" s="11"/>
      <c r="LS232" s="11"/>
      <c r="LT232" s="11"/>
      <c r="LU232" s="11"/>
      <c r="LV232" s="11"/>
      <c r="LW232" s="11"/>
      <c r="LX232" s="11"/>
      <c r="LY232" s="11"/>
      <c r="LZ232" s="11"/>
      <c r="MA232" s="11"/>
      <c r="MB232" s="11"/>
      <c r="MC232" s="11"/>
      <c r="MD232" s="11"/>
      <c r="ME232" s="11"/>
      <c r="MF232" s="11"/>
      <c r="MG232" s="11"/>
      <c r="MH232" s="11"/>
      <c r="MI232" s="11"/>
      <c r="MJ232" s="11"/>
      <c r="MK232" s="11"/>
      <c r="ML232" s="11"/>
      <c r="MM232" s="11"/>
      <c r="MN232" s="11"/>
      <c r="MO232" s="11"/>
      <c r="MP232" s="11"/>
      <c r="MQ232" s="11"/>
      <c r="MR232" s="11"/>
      <c r="MS232" s="11"/>
      <c r="MT232" s="11"/>
      <c r="MU232" s="11"/>
      <c r="MV232" s="11"/>
      <c r="MW232" s="11"/>
      <c r="MX232" s="11"/>
      <c r="MY232" s="11"/>
      <c r="MZ232" s="11"/>
      <c r="NA232" s="11"/>
      <c r="NB232" s="11"/>
      <c r="NC232" s="11"/>
      <c r="ND232" s="11"/>
      <c r="NE232" s="11"/>
      <c r="NF232" s="11"/>
      <c r="NG232" s="11"/>
      <c r="NH232" s="11"/>
      <c r="NI232" s="11"/>
      <c r="NJ232" s="11"/>
      <c r="NK232" s="11"/>
      <c r="NL232" s="11"/>
      <c r="NM232" s="11"/>
      <c r="NN232" s="11"/>
      <c r="NO232" s="11"/>
      <c r="NP232" s="11"/>
      <c r="NQ232" s="11"/>
      <c r="NR232" s="11"/>
      <c r="NS232" s="11"/>
      <c r="NT232" s="11"/>
      <c r="NU232" s="11"/>
      <c r="NV232" s="11"/>
      <c r="NW232" s="11"/>
      <c r="NX232" s="11"/>
      <c r="NY232" s="11"/>
      <c r="NZ232" s="11"/>
      <c r="OA232" s="11"/>
      <c r="OB232" s="11"/>
      <c r="OC232" s="11"/>
      <c r="OD232" s="11"/>
      <c r="OE232" s="11"/>
      <c r="OF232" s="11"/>
      <c r="OG232" s="11"/>
      <c r="OH232" s="11"/>
      <c r="OI232" s="11"/>
      <c r="OJ232" s="11"/>
      <c r="OK232" s="11"/>
    </row>
    <row r="233" spans="1:401" ht="25" customHeight="1" outlineLevel="2" x14ac:dyDescent="0.25">
      <c r="B233" s="550" t="s">
        <v>676</v>
      </c>
      <c r="C233" s="57">
        <v>1</v>
      </c>
      <c r="D233" s="14"/>
      <c r="E233" s="14" t="s">
        <v>460</v>
      </c>
      <c r="F233" s="14" t="s">
        <v>461</v>
      </c>
      <c r="G233" s="14" t="s">
        <v>462</v>
      </c>
      <c r="H233" s="14" t="s">
        <v>463</v>
      </c>
      <c r="I233" s="14" t="s">
        <v>464</v>
      </c>
      <c r="J233" s="14" t="s">
        <v>675</v>
      </c>
      <c r="K233" s="14" t="s">
        <v>463</v>
      </c>
      <c r="L233" s="81"/>
      <c r="M233" s="431"/>
      <c r="N233" s="352">
        <v>5</v>
      </c>
      <c r="O233" s="354">
        <v>2</v>
      </c>
      <c r="P233" s="366">
        <v>80</v>
      </c>
      <c r="Q233" s="362">
        <v>1.5</v>
      </c>
      <c r="R233" s="366">
        <v>8</v>
      </c>
      <c r="S233" s="431"/>
      <c r="T233" s="428">
        <f>58*12*9</f>
        <v>6264</v>
      </c>
      <c r="U233" s="99">
        <v>0.35</v>
      </c>
      <c r="V233" s="100">
        <v>0.05</v>
      </c>
      <c r="W233" s="100">
        <v>0.55000000000000004</v>
      </c>
      <c r="X233" s="100">
        <v>0</v>
      </c>
      <c r="Y233" s="100">
        <v>0.05</v>
      </c>
      <c r="Z233" s="100">
        <v>0</v>
      </c>
      <c r="AA233" s="210">
        <f t="shared" si="30"/>
        <v>1</v>
      </c>
      <c r="AB233" s="658">
        <f t="shared" ref="AB233:AB234" si="31">T233*0.1</f>
        <v>626.40000000000009</v>
      </c>
      <c r="AC233" s="80"/>
      <c r="AD233" s="14"/>
      <c r="AE233" s="14"/>
      <c r="AF233" s="14"/>
      <c r="AG233" s="81"/>
      <c r="AH233" s="431"/>
      <c r="AI233" s="277" t="s">
        <v>671</v>
      </c>
      <c r="AJ233" s="266" t="s">
        <v>32</v>
      </c>
      <c r="AK233" s="266" t="s">
        <v>32</v>
      </c>
      <c r="AL233" s="278" t="s">
        <v>671</v>
      </c>
      <c r="AM233" s="266" t="s">
        <v>32</v>
      </c>
      <c r="AN233" s="279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  <c r="IW233" s="11"/>
      <c r="IX233" s="11"/>
      <c r="IY233" s="11"/>
      <c r="IZ233" s="11"/>
      <c r="JA233" s="11"/>
      <c r="JB233" s="11"/>
      <c r="JC233" s="11"/>
      <c r="JD233" s="11"/>
      <c r="JE233" s="11"/>
      <c r="JF233" s="11"/>
      <c r="JG233" s="11"/>
      <c r="JH233" s="11"/>
      <c r="JI233" s="11"/>
      <c r="JJ233" s="11"/>
      <c r="JK233" s="11"/>
      <c r="JL233" s="11"/>
      <c r="JM233" s="11"/>
      <c r="JN233" s="11"/>
      <c r="JO233" s="11"/>
      <c r="JP233" s="11"/>
      <c r="JQ233" s="11"/>
      <c r="JR233" s="11"/>
      <c r="JS233" s="11"/>
      <c r="JT233" s="11"/>
      <c r="JU233" s="11"/>
      <c r="JV233" s="11"/>
      <c r="JW233" s="11"/>
      <c r="JX233" s="11"/>
      <c r="JY233" s="11"/>
      <c r="JZ233" s="11"/>
      <c r="KA233" s="11"/>
      <c r="KB233" s="11"/>
      <c r="KC233" s="11"/>
      <c r="KD233" s="11"/>
      <c r="KE233" s="11"/>
      <c r="KF233" s="11"/>
      <c r="KG233" s="11"/>
      <c r="KH233" s="11"/>
      <c r="KI233" s="11"/>
      <c r="KJ233" s="11"/>
      <c r="KK233" s="11"/>
      <c r="KL233" s="11"/>
      <c r="KM233" s="11"/>
      <c r="KN233" s="11"/>
      <c r="KO233" s="11"/>
      <c r="KP233" s="11"/>
      <c r="KQ233" s="11"/>
      <c r="KR233" s="11"/>
      <c r="KS233" s="11"/>
      <c r="KT233" s="11"/>
      <c r="KU233" s="11"/>
      <c r="KV233" s="11"/>
      <c r="KW233" s="11"/>
      <c r="KX233" s="11"/>
      <c r="KY233" s="11"/>
      <c r="KZ233" s="11"/>
      <c r="LA233" s="11"/>
      <c r="LB233" s="11"/>
      <c r="LC233" s="11"/>
      <c r="LD233" s="11"/>
      <c r="LE233" s="11"/>
      <c r="LF233" s="11"/>
      <c r="LG233" s="11"/>
      <c r="LH233" s="11"/>
      <c r="LI233" s="11"/>
      <c r="LJ233" s="11"/>
      <c r="LK233" s="11"/>
      <c r="LL233" s="11"/>
      <c r="LM233" s="11"/>
      <c r="LN233" s="11"/>
      <c r="LO233" s="11"/>
      <c r="LP233" s="11"/>
      <c r="LQ233" s="11"/>
      <c r="LR233" s="11"/>
      <c r="LS233" s="11"/>
      <c r="LT233" s="11"/>
      <c r="LU233" s="11"/>
      <c r="LV233" s="11"/>
      <c r="LW233" s="11"/>
      <c r="LX233" s="11"/>
      <c r="LY233" s="11"/>
      <c r="LZ233" s="11"/>
      <c r="MA233" s="11"/>
      <c r="MB233" s="11"/>
      <c r="MC233" s="11"/>
      <c r="MD233" s="11"/>
      <c r="ME233" s="11"/>
      <c r="MF233" s="11"/>
      <c r="MG233" s="11"/>
      <c r="MH233" s="11"/>
      <c r="MI233" s="11"/>
      <c r="MJ233" s="11"/>
      <c r="MK233" s="11"/>
      <c r="ML233" s="11"/>
      <c r="MM233" s="11"/>
      <c r="MN233" s="11"/>
      <c r="MO233" s="11"/>
      <c r="MP233" s="11"/>
      <c r="MQ233" s="11"/>
      <c r="MR233" s="11"/>
      <c r="MS233" s="11"/>
      <c r="MT233" s="11"/>
      <c r="MU233" s="11"/>
      <c r="MV233" s="11"/>
      <c r="MW233" s="11"/>
      <c r="MX233" s="11"/>
      <c r="MY233" s="11"/>
      <c r="MZ233" s="11"/>
      <c r="NA233" s="11"/>
      <c r="NB233" s="11"/>
      <c r="NC233" s="11"/>
      <c r="ND233" s="11"/>
      <c r="NE233" s="11"/>
      <c r="NF233" s="11"/>
      <c r="NG233" s="11"/>
      <c r="NH233" s="11"/>
      <c r="NI233" s="11"/>
      <c r="NJ233" s="11"/>
      <c r="NK233" s="11"/>
      <c r="NL233" s="11"/>
      <c r="NM233" s="11"/>
      <c r="NN233" s="11"/>
      <c r="NO233" s="11"/>
      <c r="NP233" s="11"/>
      <c r="NQ233" s="11"/>
      <c r="NR233" s="11"/>
      <c r="NS233" s="11"/>
      <c r="NT233" s="11"/>
      <c r="NU233" s="11"/>
      <c r="NV233" s="11"/>
      <c r="NW233" s="11"/>
      <c r="NX233" s="11"/>
      <c r="NY233" s="11"/>
      <c r="NZ233" s="11"/>
      <c r="OA233" s="11"/>
      <c r="OB233" s="11"/>
      <c r="OC233" s="11"/>
      <c r="OD233" s="11"/>
      <c r="OE233" s="11"/>
      <c r="OF233" s="11"/>
      <c r="OG233" s="11"/>
      <c r="OH233" s="11"/>
      <c r="OI233" s="11"/>
      <c r="OJ233" s="11"/>
      <c r="OK233" s="11"/>
    </row>
    <row r="234" spans="1:401" ht="25" customHeight="1" outlineLevel="2" x14ac:dyDescent="0.25">
      <c r="B234" s="533">
        <v>2</v>
      </c>
      <c r="C234" s="364"/>
      <c r="D234" s="83"/>
      <c r="E234" s="83"/>
      <c r="F234" s="83"/>
      <c r="G234" s="83"/>
      <c r="H234" s="83"/>
      <c r="I234" s="83"/>
      <c r="J234" s="83"/>
      <c r="K234" s="83"/>
      <c r="L234" s="84"/>
      <c r="M234" s="431"/>
      <c r="N234" s="353"/>
      <c r="O234" s="355"/>
      <c r="P234" s="367"/>
      <c r="Q234" s="363"/>
      <c r="R234" s="367"/>
      <c r="S234" s="431"/>
      <c r="T234" s="696"/>
      <c r="U234" s="228"/>
      <c r="V234" s="229"/>
      <c r="W234" s="229"/>
      <c r="X234" s="229"/>
      <c r="Y234" s="229"/>
      <c r="Z234" s="229"/>
      <c r="AA234" s="230"/>
      <c r="AB234" s="658">
        <f t="shared" si="31"/>
        <v>0</v>
      </c>
      <c r="AC234" s="82"/>
      <c r="AD234" s="83"/>
      <c r="AE234" s="83"/>
      <c r="AF234" s="83"/>
      <c r="AG234" s="84"/>
      <c r="AH234" s="431"/>
      <c r="AI234" s="280"/>
      <c r="AJ234" s="281"/>
      <c r="AK234" s="281"/>
      <c r="AL234" s="281"/>
      <c r="AM234" s="281"/>
      <c r="AN234" s="282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  <c r="IV234" s="11"/>
      <c r="IW234" s="11"/>
      <c r="IX234" s="11"/>
      <c r="IY234" s="11"/>
      <c r="IZ234" s="11"/>
      <c r="JA234" s="11"/>
      <c r="JB234" s="11"/>
      <c r="JC234" s="11"/>
      <c r="JD234" s="11"/>
      <c r="JE234" s="11"/>
      <c r="JF234" s="11"/>
      <c r="JG234" s="11"/>
      <c r="JH234" s="11"/>
      <c r="JI234" s="11"/>
      <c r="JJ234" s="11"/>
      <c r="JK234" s="11"/>
      <c r="JL234" s="11"/>
      <c r="JM234" s="11"/>
      <c r="JN234" s="11"/>
      <c r="JO234" s="11"/>
      <c r="JP234" s="11"/>
      <c r="JQ234" s="11"/>
      <c r="JR234" s="11"/>
      <c r="JS234" s="11"/>
      <c r="JT234" s="11"/>
      <c r="JU234" s="11"/>
      <c r="JV234" s="11"/>
      <c r="JW234" s="11"/>
      <c r="JX234" s="11"/>
      <c r="JY234" s="11"/>
      <c r="JZ234" s="11"/>
      <c r="KA234" s="11"/>
      <c r="KB234" s="11"/>
      <c r="KC234" s="11"/>
      <c r="KD234" s="11"/>
      <c r="KE234" s="11"/>
      <c r="KF234" s="11"/>
      <c r="KG234" s="11"/>
      <c r="KH234" s="11"/>
      <c r="KI234" s="11"/>
      <c r="KJ234" s="11"/>
      <c r="KK234" s="11"/>
      <c r="KL234" s="11"/>
      <c r="KM234" s="11"/>
      <c r="KN234" s="11"/>
      <c r="KO234" s="11"/>
      <c r="KP234" s="11"/>
      <c r="KQ234" s="11"/>
      <c r="KR234" s="11"/>
      <c r="KS234" s="11"/>
      <c r="KT234" s="11"/>
      <c r="KU234" s="11"/>
      <c r="KV234" s="11"/>
      <c r="KW234" s="11"/>
      <c r="KX234" s="11"/>
      <c r="KY234" s="11"/>
      <c r="KZ234" s="11"/>
      <c r="LA234" s="11"/>
      <c r="LB234" s="11"/>
      <c r="LC234" s="11"/>
      <c r="LD234" s="11"/>
      <c r="LE234" s="11"/>
      <c r="LF234" s="11"/>
      <c r="LG234" s="11"/>
      <c r="LH234" s="11"/>
      <c r="LI234" s="11"/>
      <c r="LJ234" s="11"/>
      <c r="LK234" s="11"/>
      <c r="LL234" s="11"/>
      <c r="LM234" s="11"/>
      <c r="LN234" s="11"/>
      <c r="LO234" s="11"/>
      <c r="LP234" s="11"/>
      <c r="LQ234" s="11"/>
      <c r="LR234" s="11"/>
      <c r="LS234" s="11"/>
      <c r="LT234" s="11"/>
      <c r="LU234" s="11"/>
      <c r="LV234" s="11"/>
      <c r="LW234" s="11"/>
      <c r="LX234" s="11"/>
      <c r="LY234" s="11"/>
      <c r="LZ234" s="11"/>
      <c r="MA234" s="11"/>
      <c r="MB234" s="11"/>
      <c r="MC234" s="11"/>
      <c r="MD234" s="11"/>
      <c r="ME234" s="11"/>
      <c r="MF234" s="11"/>
      <c r="MG234" s="11"/>
      <c r="MH234" s="11"/>
      <c r="MI234" s="11"/>
      <c r="MJ234" s="11"/>
      <c r="MK234" s="11"/>
      <c r="ML234" s="11"/>
      <c r="MM234" s="11"/>
      <c r="MN234" s="11"/>
      <c r="MO234" s="11"/>
      <c r="MP234" s="11"/>
      <c r="MQ234" s="11"/>
      <c r="MR234" s="11"/>
      <c r="MS234" s="11"/>
      <c r="MT234" s="11"/>
      <c r="MU234" s="11"/>
      <c r="MV234" s="11"/>
      <c r="MW234" s="11"/>
      <c r="MX234" s="11"/>
      <c r="MY234" s="11"/>
      <c r="MZ234" s="11"/>
      <c r="NA234" s="11"/>
      <c r="NB234" s="11"/>
      <c r="NC234" s="11"/>
      <c r="ND234" s="11"/>
      <c r="NE234" s="11"/>
      <c r="NF234" s="11"/>
      <c r="NG234" s="11"/>
      <c r="NH234" s="11"/>
      <c r="NI234" s="11"/>
      <c r="NJ234" s="11"/>
      <c r="NK234" s="11"/>
      <c r="NL234" s="11"/>
      <c r="NM234" s="11"/>
      <c r="NN234" s="11"/>
      <c r="NO234" s="11"/>
      <c r="NP234" s="11"/>
      <c r="NQ234" s="11"/>
      <c r="NR234" s="11"/>
      <c r="NS234" s="11"/>
      <c r="NT234" s="11"/>
      <c r="NU234" s="11"/>
      <c r="NV234" s="11"/>
      <c r="NW234" s="11"/>
      <c r="NX234" s="11"/>
      <c r="NY234" s="11"/>
      <c r="NZ234" s="11"/>
      <c r="OA234" s="11"/>
      <c r="OB234" s="11"/>
      <c r="OC234" s="11"/>
      <c r="OD234" s="11"/>
      <c r="OE234" s="11"/>
      <c r="OF234" s="11"/>
      <c r="OG234" s="11"/>
      <c r="OH234" s="11"/>
      <c r="OI234" s="11"/>
      <c r="OJ234" s="11"/>
      <c r="OK234" s="11"/>
    </row>
    <row r="235" spans="1:401" s="16" customFormat="1" ht="10" customHeight="1" outlineLevel="1" x14ac:dyDescent="0.25">
      <c r="B235" s="2"/>
      <c r="C235" s="70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40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32"/>
      <c r="AJ235" s="32"/>
      <c r="AK235" s="32"/>
      <c r="AL235" s="32"/>
      <c r="AM235" s="32"/>
      <c r="AN235" s="32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  <c r="IW235" s="11"/>
      <c r="IX235" s="11"/>
      <c r="IY235" s="11"/>
      <c r="IZ235" s="11"/>
      <c r="JA235" s="11"/>
      <c r="JB235" s="11"/>
      <c r="JC235" s="11"/>
      <c r="JD235" s="11"/>
      <c r="JE235" s="11"/>
      <c r="JF235" s="11"/>
      <c r="JG235" s="11"/>
      <c r="JH235" s="11"/>
      <c r="JI235" s="11"/>
      <c r="JJ235" s="11"/>
      <c r="JK235" s="11"/>
      <c r="JL235" s="11"/>
      <c r="JM235" s="11"/>
      <c r="JN235" s="11"/>
      <c r="JO235" s="11"/>
      <c r="JP235" s="11"/>
      <c r="JQ235" s="11"/>
      <c r="JR235" s="11"/>
      <c r="JS235" s="11"/>
      <c r="JT235" s="11"/>
      <c r="JU235" s="11"/>
      <c r="JV235" s="11"/>
      <c r="JW235" s="11"/>
      <c r="JX235" s="11"/>
      <c r="JY235" s="11"/>
      <c r="JZ235" s="11"/>
      <c r="KA235" s="11"/>
      <c r="KB235" s="11"/>
      <c r="KC235" s="11"/>
      <c r="KD235" s="11"/>
      <c r="KE235" s="11"/>
      <c r="KF235" s="11"/>
      <c r="KG235" s="11"/>
      <c r="KH235" s="11"/>
      <c r="KI235" s="11"/>
      <c r="KJ235" s="11"/>
      <c r="KK235" s="11"/>
      <c r="KL235" s="11"/>
      <c r="KM235" s="11"/>
      <c r="KN235" s="11"/>
      <c r="KO235" s="11"/>
      <c r="KP235" s="11"/>
      <c r="KQ235" s="11"/>
      <c r="KR235" s="11"/>
      <c r="KS235" s="11"/>
      <c r="KT235" s="11"/>
      <c r="KU235" s="11"/>
      <c r="KV235" s="11"/>
      <c r="KW235" s="11"/>
      <c r="KX235" s="11"/>
      <c r="KY235" s="11"/>
      <c r="KZ235" s="11"/>
      <c r="LA235" s="11"/>
      <c r="LB235" s="11"/>
      <c r="LC235" s="11"/>
      <c r="LD235" s="11"/>
      <c r="LE235" s="11"/>
      <c r="LF235" s="11"/>
      <c r="LG235" s="11"/>
      <c r="LH235" s="11"/>
      <c r="LI235" s="11"/>
      <c r="LJ235" s="11"/>
      <c r="LK235" s="11"/>
      <c r="LL235" s="11"/>
      <c r="LM235" s="11"/>
      <c r="LN235" s="11"/>
      <c r="LO235" s="11"/>
      <c r="LP235" s="11"/>
      <c r="LQ235" s="11"/>
      <c r="LR235" s="11"/>
      <c r="LS235" s="11"/>
      <c r="LT235" s="11"/>
      <c r="LU235" s="11"/>
      <c r="LV235" s="11"/>
      <c r="LW235" s="11"/>
      <c r="LX235" s="11"/>
      <c r="LY235" s="11"/>
      <c r="LZ235" s="11"/>
      <c r="MA235" s="11"/>
      <c r="MB235" s="11"/>
      <c r="MC235" s="11"/>
      <c r="MD235" s="11"/>
      <c r="ME235" s="11"/>
      <c r="MF235" s="11"/>
      <c r="MG235" s="11"/>
      <c r="MH235" s="11"/>
      <c r="MI235" s="11"/>
      <c r="MJ235" s="11"/>
      <c r="MK235" s="11"/>
      <c r="ML235" s="11"/>
      <c r="MM235" s="11"/>
      <c r="MN235" s="11"/>
      <c r="MO235" s="11"/>
      <c r="MP235" s="11"/>
      <c r="MQ235" s="11"/>
      <c r="MR235" s="11"/>
      <c r="MS235" s="11"/>
      <c r="MT235" s="11"/>
      <c r="MU235" s="11"/>
      <c r="MV235" s="11"/>
      <c r="MW235" s="11"/>
      <c r="MX235" s="11"/>
      <c r="MY235" s="11"/>
      <c r="MZ235" s="11"/>
      <c r="NA235" s="11"/>
      <c r="NB235" s="11"/>
      <c r="NC235" s="11"/>
      <c r="ND235" s="11"/>
      <c r="NE235" s="11"/>
      <c r="NF235" s="11"/>
      <c r="NG235" s="11"/>
      <c r="NH235" s="11"/>
      <c r="NI235" s="11"/>
      <c r="NJ235" s="11"/>
      <c r="NK235" s="11"/>
      <c r="NL235" s="11"/>
      <c r="NM235" s="11"/>
      <c r="NN235" s="11"/>
      <c r="NO235" s="11"/>
      <c r="NP235" s="11"/>
      <c r="NQ235" s="11"/>
      <c r="NR235" s="11"/>
      <c r="NS235" s="11"/>
      <c r="NT235" s="11"/>
      <c r="NU235" s="11"/>
      <c r="NV235" s="11"/>
      <c r="NW235" s="11"/>
      <c r="NX235" s="11"/>
      <c r="NY235" s="11"/>
      <c r="NZ235" s="11"/>
      <c r="OA235" s="11"/>
      <c r="OB235" s="11"/>
      <c r="OC235" s="11"/>
      <c r="OD235" s="11"/>
      <c r="OE235" s="11"/>
    </row>
    <row r="236" spans="1:401" s="4" customFormat="1" ht="34" customHeight="1" outlineLevel="1" x14ac:dyDescent="0.3">
      <c r="A236" s="2"/>
      <c r="B236" s="535" t="s">
        <v>70</v>
      </c>
      <c r="C236" s="489"/>
      <c r="D236" s="536"/>
      <c r="E236" s="180"/>
      <c r="F236" s="180"/>
      <c r="G236" s="180"/>
      <c r="H236" s="180"/>
      <c r="I236" s="180"/>
      <c r="J236" s="180"/>
      <c r="K236" s="180"/>
      <c r="L236" s="181"/>
      <c r="M236" s="431"/>
      <c r="N236" s="179"/>
      <c r="O236" s="182"/>
      <c r="P236" s="180"/>
      <c r="Q236" s="182"/>
      <c r="R236" s="180"/>
      <c r="S236" s="431"/>
      <c r="T236" s="173" t="s">
        <v>685</v>
      </c>
      <c r="U236" s="155" t="s">
        <v>631</v>
      </c>
      <c r="V236" s="98" t="s">
        <v>635</v>
      </c>
      <c r="W236" s="98" t="s">
        <v>636</v>
      </c>
      <c r="X236" s="217" t="s">
        <v>632</v>
      </c>
      <c r="Y236" s="208" t="s">
        <v>633</v>
      </c>
      <c r="Z236" s="98" t="s">
        <v>634</v>
      </c>
      <c r="AA236" s="213" t="s">
        <v>657</v>
      </c>
      <c r="AB236" s="653"/>
      <c r="AC236" s="179"/>
      <c r="AD236" s="180"/>
      <c r="AE236" s="180"/>
      <c r="AF236" s="180"/>
      <c r="AG236" s="181"/>
      <c r="AH236" s="431"/>
      <c r="AI236" s="283"/>
      <c r="AJ236" s="284"/>
      <c r="AK236" s="284"/>
      <c r="AL236" s="284"/>
      <c r="AM236" s="284"/>
      <c r="AN236" s="285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1"/>
      <c r="DJ236" s="11"/>
      <c r="DK236" s="11"/>
      <c r="DL236" s="11"/>
      <c r="DM236" s="11"/>
      <c r="DN236" s="11"/>
      <c r="DO236" s="11"/>
      <c r="DP236" s="11"/>
      <c r="DQ236" s="11"/>
      <c r="DR236" s="11"/>
      <c r="DS236" s="11"/>
    </row>
    <row r="237" spans="1:401" ht="25" customHeight="1" outlineLevel="2" x14ac:dyDescent="0.25">
      <c r="B237" s="545" t="s">
        <v>465</v>
      </c>
      <c r="C237" s="58">
        <v>1</v>
      </c>
      <c r="D237" s="15"/>
      <c r="E237" s="15" t="s">
        <v>466</v>
      </c>
      <c r="F237" s="15" t="s">
        <v>456</v>
      </c>
      <c r="G237" s="15" t="s">
        <v>467</v>
      </c>
      <c r="H237" s="15" t="s">
        <v>468</v>
      </c>
      <c r="I237" s="15" t="s">
        <v>469</v>
      </c>
      <c r="J237" s="15" t="s">
        <v>677</v>
      </c>
      <c r="K237" s="15" t="s">
        <v>468</v>
      </c>
      <c r="L237" s="91" t="s">
        <v>469</v>
      </c>
      <c r="M237" s="431"/>
      <c r="N237" s="350">
        <v>4.5</v>
      </c>
      <c r="O237" s="356">
        <v>5</v>
      </c>
      <c r="P237" s="368">
        <v>30</v>
      </c>
      <c r="Q237" s="419">
        <v>0</v>
      </c>
      <c r="R237" s="434">
        <v>0</v>
      </c>
      <c r="S237" s="431"/>
      <c r="T237" s="438">
        <v>0</v>
      </c>
      <c r="U237" s="214">
        <v>0</v>
      </c>
      <c r="V237" s="215">
        <v>0</v>
      </c>
      <c r="W237" s="215">
        <v>0</v>
      </c>
      <c r="X237" s="215">
        <v>0</v>
      </c>
      <c r="Y237" s="215">
        <v>0</v>
      </c>
      <c r="Z237" s="215">
        <v>0</v>
      </c>
      <c r="AA237" s="216">
        <f t="shared" ref="AA237:AA239" si="32">U237+V237+W237+X237+Y237+Z237</f>
        <v>0</v>
      </c>
      <c r="AB237" s="661"/>
      <c r="AC237" s="90"/>
      <c r="AD237" s="15"/>
      <c r="AE237" s="15"/>
      <c r="AF237" s="15"/>
      <c r="AG237" s="91"/>
      <c r="AH237" s="431"/>
      <c r="AI237" s="286" t="s">
        <v>671</v>
      </c>
      <c r="AJ237" s="365" t="s">
        <v>32</v>
      </c>
      <c r="AK237" s="287" t="s">
        <v>671</v>
      </c>
      <c r="AL237" s="287" t="s">
        <v>671</v>
      </c>
      <c r="AM237" s="287" t="s">
        <v>671</v>
      </c>
      <c r="AN237" s="27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  <c r="DF237" s="11"/>
      <c r="DG237" s="11"/>
      <c r="DH237" s="11"/>
      <c r="DI237" s="11"/>
      <c r="DJ237" s="11"/>
      <c r="DK237" s="11"/>
      <c r="DL237" s="11"/>
      <c r="DM237" s="11"/>
      <c r="DN237" s="11"/>
      <c r="DO237" s="11"/>
      <c r="DP237" s="11"/>
      <c r="DQ237" s="11"/>
      <c r="DR237" s="11"/>
      <c r="DS237" s="11"/>
      <c r="DT237" s="11"/>
      <c r="DU237" s="11"/>
      <c r="DV237" s="11"/>
      <c r="DW237" s="11"/>
      <c r="DX237" s="11"/>
      <c r="DY237" s="11"/>
      <c r="DZ237" s="11"/>
      <c r="EA237" s="11"/>
      <c r="EB237" s="11"/>
      <c r="EC237" s="11"/>
      <c r="ED237" s="11"/>
      <c r="EE237" s="11"/>
      <c r="EF237" s="11"/>
      <c r="EG237" s="11"/>
      <c r="EH237" s="11"/>
      <c r="EI237" s="11"/>
      <c r="EJ237" s="11"/>
      <c r="EK237" s="11"/>
      <c r="EL237" s="11"/>
      <c r="EM237" s="11"/>
      <c r="EN237" s="11"/>
      <c r="EO237" s="11"/>
      <c r="EP237" s="11"/>
      <c r="EQ237" s="11"/>
      <c r="ER237" s="11"/>
      <c r="ES237" s="11"/>
      <c r="ET237" s="11"/>
      <c r="EU237" s="11"/>
      <c r="EV237" s="11"/>
      <c r="EW237" s="11"/>
      <c r="EX237" s="11"/>
      <c r="EY237" s="11"/>
      <c r="EZ237" s="11"/>
      <c r="FA237" s="11"/>
      <c r="FB237" s="11"/>
      <c r="FC237" s="11"/>
      <c r="FD237" s="11"/>
      <c r="FE237" s="11"/>
      <c r="FF237" s="11"/>
      <c r="FG237" s="11"/>
      <c r="FH237" s="11"/>
      <c r="FI237" s="11"/>
      <c r="FJ237" s="11"/>
      <c r="FK237" s="11"/>
      <c r="FL237" s="11"/>
      <c r="FM237" s="11"/>
      <c r="FN237" s="11"/>
      <c r="FO237" s="11"/>
      <c r="FP237" s="11"/>
      <c r="FQ237" s="11"/>
      <c r="FR237" s="11"/>
      <c r="FS237" s="11"/>
      <c r="FT237" s="11"/>
      <c r="FU237" s="11"/>
      <c r="FV237" s="11"/>
      <c r="FW237" s="11"/>
      <c r="FX237" s="11"/>
      <c r="FY237" s="11"/>
      <c r="FZ237" s="11"/>
      <c r="GA237" s="11"/>
      <c r="GB237" s="11"/>
      <c r="GC237" s="11"/>
      <c r="GD237" s="11"/>
      <c r="GE237" s="11"/>
      <c r="GF237" s="11"/>
      <c r="GG237" s="11"/>
      <c r="GH237" s="11"/>
      <c r="GI237" s="11"/>
      <c r="GJ237" s="11"/>
      <c r="GK237" s="11"/>
      <c r="GL237" s="11"/>
      <c r="GM237" s="11"/>
      <c r="GN237" s="11"/>
      <c r="GO237" s="11"/>
      <c r="GP237" s="11"/>
      <c r="GQ237" s="11"/>
      <c r="GR237" s="11"/>
      <c r="GS237" s="11"/>
      <c r="GT237" s="11"/>
      <c r="GU237" s="11"/>
      <c r="GV237" s="11"/>
      <c r="GW237" s="11"/>
      <c r="GX237" s="11"/>
      <c r="GY237" s="11"/>
      <c r="GZ237" s="11"/>
      <c r="HA237" s="11"/>
      <c r="HB237" s="11"/>
      <c r="HC237" s="11"/>
      <c r="HD237" s="11"/>
      <c r="HE237" s="11"/>
      <c r="HF237" s="11"/>
      <c r="HG237" s="11"/>
      <c r="HH237" s="11"/>
      <c r="HI237" s="11"/>
      <c r="HJ237" s="11"/>
      <c r="HK237" s="11"/>
      <c r="HL237" s="11"/>
      <c r="HM237" s="11"/>
      <c r="HN237" s="11"/>
      <c r="HO237" s="11"/>
      <c r="HP237" s="11"/>
      <c r="HQ237" s="11"/>
      <c r="HR237" s="11"/>
      <c r="HS237" s="11"/>
      <c r="HT237" s="11"/>
      <c r="HU237" s="11"/>
      <c r="HV237" s="11"/>
      <c r="HW237" s="11"/>
      <c r="HX237" s="11"/>
      <c r="HY237" s="11"/>
      <c r="HZ237" s="11"/>
      <c r="IA237" s="11"/>
      <c r="IB237" s="11"/>
      <c r="IC237" s="11"/>
      <c r="ID237" s="11"/>
      <c r="IE237" s="11"/>
      <c r="IF237" s="11"/>
      <c r="IG237" s="11"/>
      <c r="IH237" s="11"/>
      <c r="II237" s="11"/>
      <c r="IJ237" s="11"/>
      <c r="IK237" s="11"/>
      <c r="IL237" s="11"/>
      <c r="IM237" s="11"/>
      <c r="IN237" s="11"/>
      <c r="IO237" s="11"/>
      <c r="IP237" s="11"/>
      <c r="IQ237" s="11"/>
      <c r="IR237" s="11"/>
      <c r="IS237" s="11"/>
      <c r="IT237" s="11"/>
      <c r="IU237" s="11"/>
      <c r="IV237" s="11"/>
      <c r="IW237" s="11"/>
      <c r="IX237" s="11"/>
      <c r="IY237" s="11"/>
      <c r="IZ237" s="11"/>
      <c r="JA237" s="11"/>
      <c r="JB237" s="11"/>
      <c r="JC237" s="11"/>
      <c r="JD237" s="11"/>
      <c r="JE237" s="11"/>
      <c r="JF237" s="11"/>
      <c r="JG237" s="11"/>
      <c r="JH237" s="11"/>
      <c r="JI237" s="11"/>
      <c r="JJ237" s="11"/>
      <c r="JK237" s="11"/>
      <c r="JL237" s="11"/>
      <c r="JM237" s="11"/>
      <c r="JN237" s="11"/>
      <c r="JO237" s="11"/>
      <c r="JP237" s="11"/>
      <c r="JQ237" s="11"/>
      <c r="JR237" s="11"/>
      <c r="JS237" s="11"/>
      <c r="JT237" s="11"/>
      <c r="JU237" s="11"/>
      <c r="JV237" s="11"/>
      <c r="JW237" s="11"/>
      <c r="JX237" s="11"/>
      <c r="JY237" s="11"/>
      <c r="JZ237" s="11"/>
      <c r="KA237" s="11"/>
      <c r="KB237" s="11"/>
      <c r="KC237" s="11"/>
      <c r="KD237" s="11"/>
      <c r="KE237" s="11"/>
      <c r="KF237" s="11"/>
      <c r="KG237" s="11"/>
      <c r="KH237" s="11"/>
      <c r="KI237" s="11"/>
      <c r="KJ237" s="11"/>
      <c r="KK237" s="11"/>
      <c r="KL237" s="11"/>
      <c r="KM237" s="11"/>
      <c r="KN237" s="11"/>
      <c r="KO237" s="11"/>
      <c r="KP237" s="11"/>
      <c r="KQ237" s="11"/>
      <c r="KR237" s="11"/>
      <c r="KS237" s="11"/>
      <c r="KT237" s="11"/>
      <c r="KU237" s="11"/>
      <c r="KV237" s="11"/>
      <c r="KW237" s="11"/>
      <c r="KX237" s="11"/>
      <c r="KY237" s="11"/>
      <c r="KZ237" s="11"/>
      <c r="LA237" s="11"/>
      <c r="LB237" s="11"/>
      <c r="LC237" s="11"/>
      <c r="LD237" s="11"/>
      <c r="LE237" s="11"/>
      <c r="LF237" s="11"/>
      <c r="LG237" s="11"/>
      <c r="LH237" s="11"/>
      <c r="LI237" s="11"/>
      <c r="LJ237" s="11"/>
      <c r="LK237" s="11"/>
      <c r="LL237" s="11"/>
      <c r="LM237" s="11"/>
      <c r="LN237" s="11"/>
      <c r="LO237" s="11"/>
      <c r="LP237" s="11"/>
      <c r="LQ237" s="11"/>
      <c r="LR237" s="11"/>
      <c r="LS237" s="11"/>
      <c r="LT237" s="11"/>
      <c r="LU237" s="11"/>
      <c r="LV237" s="11"/>
      <c r="LW237" s="11"/>
      <c r="LX237" s="11"/>
      <c r="LY237" s="11"/>
      <c r="LZ237" s="11"/>
      <c r="MA237" s="11"/>
      <c r="MB237" s="11"/>
      <c r="MC237" s="11"/>
      <c r="MD237" s="11"/>
      <c r="ME237" s="11"/>
      <c r="MF237" s="11"/>
      <c r="MG237" s="11"/>
      <c r="MH237" s="11"/>
      <c r="MI237" s="11"/>
      <c r="MJ237" s="11"/>
      <c r="MK237" s="11"/>
      <c r="ML237" s="11"/>
      <c r="MM237" s="11"/>
      <c r="MN237" s="11"/>
      <c r="MO237" s="11"/>
      <c r="MP237" s="11"/>
      <c r="MQ237" s="11"/>
      <c r="MR237" s="11"/>
      <c r="MS237" s="11"/>
      <c r="MT237" s="11"/>
      <c r="MU237" s="11"/>
      <c r="MV237" s="11"/>
      <c r="MW237" s="11"/>
      <c r="MX237" s="11"/>
      <c r="MY237" s="11"/>
      <c r="MZ237" s="11"/>
      <c r="NA237" s="11"/>
      <c r="NB237" s="11"/>
      <c r="NC237" s="11"/>
      <c r="ND237" s="11"/>
      <c r="NE237" s="11"/>
      <c r="NF237" s="11"/>
      <c r="NG237" s="11"/>
      <c r="NH237" s="11"/>
      <c r="NI237" s="11"/>
      <c r="NJ237" s="11"/>
      <c r="NK237" s="11"/>
      <c r="NL237" s="11"/>
      <c r="NM237" s="11"/>
      <c r="NN237" s="11"/>
      <c r="NO237" s="11"/>
      <c r="NP237" s="11"/>
      <c r="NQ237" s="11"/>
      <c r="NR237" s="11"/>
      <c r="NS237" s="11"/>
      <c r="NT237" s="11"/>
      <c r="NU237" s="11"/>
      <c r="NV237" s="11"/>
      <c r="NW237" s="11"/>
      <c r="NX237" s="11"/>
      <c r="NY237" s="11"/>
      <c r="NZ237" s="11"/>
      <c r="OA237" s="11"/>
      <c r="OB237" s="11"/>
      <c r="OC237" s="11"/>
      <c r="OD237" s="11"/>
      <c r="OE237" s="11"/>
      <c r="OF237" s="11"/>
      <c r="OG237" s="11"/>
      <c r="OH237" s="11"/>
      <c r="OI237" s="11"/>
      <c r="OJ237" s="11"/>
      <c r="OK237" s="11"/>
    </row>
    <row r="238" spans="1:401" ht="25" customHeight="1" outlineLevel="2" x14ac:dyDescent="0.25">
      <c r="B238" s="719" t="s">
        <v>775</v>
      </c>
      <c r="C238" s="58"/>
      <c r="D238" s="720"/>
      <c r="E238" s="720"/>
      <c r="F238" s="720"/>
      <c r="G238" s="720"/>
      <c r="H238" s="720"/>
      <c r="I238" s="720"/>
      <c r="J238" s="720"/>
      <c r="K238" s="720"/>
      <c r="L238" s="721"/>
      <c r="M238" s="431"/>
      <c r="N238" s="722"/>
      <c r="O238" s="723"/>
      <c r="P238" s="724"/>
      <c r="Q238" s="725"/>
      <c r="R238" s="726"/>
      <c r="S238" s="431"/>
      <c r="T238" s="727"/>
      <c r="U238" s="728"/>
      <c r="V238" s="729"/>
      <c r="W238" s="729"/>
      <c r="X238" s="729"/>
      <c r="Y238" s="729"/>
      <c r="Z238" s="729"/>
      <c r="AA238" s="730"/>
      <c r="AB238" s="731"/>
      <c r="AC238" s="732"/>
      <c r="AD238" s="720"/>
      <c r="AE238" s="720"/>
      <c r="AF238" s="720"/>
      <c r="AG238" s="721"/>
      <c r="AH238" s="431"/>
      <c r="AI238" s="733"/>
      <c r="AJ238" s="734"/>
      <c r="AK238" s="735"/>
      <c r="AL238" s="735"/>
      <c r="AM238" s="735"/>
      <c r="AN238" s="736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  <c r="DF238" s="11"/>
      <c r="DG238" s="11"/>
      <c r="DH238" s="11"/>
      <c r="DI238" s="11"/>
      <c r="DJ238" s="11"/>
      <c r="DK238" s="11"/>
      <c r="DL238" s="11"/>
      <c r="DM238" s="11"/>
      <c r="DN238" s="11"/>
      <c r="DO238" s="11"/>
      <c r="DP238" s="11"/>
      <c r="DQ238" s="11"/>
      <c r="DR238" s="11"/>
      <c r="DS238" s="11"/>
      <c r="DT238" s="11"/>
      <c r="DU238" s="11"/>
      <c r="DV238" s="11"/>
      <c r="DW238" s="11"/>
      <c r="DX238" s="11"/>
      <c r="DY238" s="11"/>
      <c r="DZ238" s="11"/>
      <c r="EA238" s="11"/>
      <c r="EB238" s="11"/>
      <c r="EC238" s="11"/>
      <c r="ED238" s="11"/>
      <c r="EE238" s="11"/>
      <c r="EF238" s="11"/>
      <c r="EG238" s="11"/>
      <c r="EH238" s="11"/>
      <c r="EI238" s="11"/>
      <c r="EJ238" s="11"/>
      <c r="EK238" s="11"/>
      <c r="EL238" s="11"/>
      <c r="EM238" s="11"/>
      <c r="EN238" s="11"/>
      <c r="EO238" s="11"/>
      <c r="EP238" s="11"/>
      <c r="EQ238" s="11"/>
      <c r="ER238" s="11"/>
      <c r="ES238" s="11"/>
      <c r="ET238" s="11"/>
      <c r="EU238" s="11"/>
      <c r="EV238" s="11"/>
      <c r="EW238" s="11"/>
      <c r="EX238" s="11"/>
      <c r="EY238" s="11"/>
      <c r="EZ238" s="11"/>
      <c r="FA238" s="11"/>
      <c r="FB238" s="11"/>
      <c r="FC238" s="11"/>
      <c r="FD238" s="11"/>
      <c r="FE238" s="11"/>
      <c r="FF238" s="11"/>
      <c r="FG238" s="11"/>
      <c r="FH238" s="11"/>
      <c r="FI238" s="11"/>
      <c r="FJ238" s="11"/>
      <c r="FK238" s="11"/>
      <c r="FL238" s="11"/>
      <c r="FM238" s="11"/>
      <c r="FN238" s="11"/>
      <c r="FO238" s="11"/>
      <c r="FP238" s="11"/>
      <c r="FQ238" s="11"/>
      <c r="FR238" s="11"/>
      <c r="FS238" s="11"/>
      <c r="FT238" s="11"/>
      <c r="FU238" s="11"/>
      <c r="FV238" s="11"/>
      <c r="FW238" s="11"/>
      <c r="FX238" s="11"/>
      <c r="FY238" s="11"/>
      <c r="FZ238" s="11"/>
      <c r="GA238" s="11"/>
      <c r="GB238" s="11"/>
      <c r="GC238" s="11"/>
      <c r="GD238" s="11"/>
      <c r="GE238" s="11"/>
      <c r="GF238" s="11"/>
      <c r="GG238" s="11"/>
      <c r="GH238" s="11"/>
      <c r="GI238" s="11"/>
      <c r="GJ238" s="11"/>
      <c r="GK238" s="11"/>
      <c r="GL238" s="11"/>
      <c r="GM238" s="11"/>
      <c r="GN238" s="11"/>
      <c r="GO238" s="11"/>
      <c r="GP238" s="11"/>
      <c r="GQ238" s="11"/>
      <c r="GR238" s="11"/>
      <c r="GS238" s="11"/>
      <c r="GT238" s="11"/>
      <c r="GU238" s="11"/>
      <c r="GV238" s="11"/>
      <c r="GW238" s="11"/>
      <c r="GX238" s="11"/>
      <c r="GY238" s="11"/>
      <c r="GZ238" s="11"/>
      <c r="HA238" s="11"/>
      <c r="HB238" s="11"/>
      <c r="HC238" s="11"/>
      <c r="HD238" s="11"/>
      <c r="HE238" s="11"/>
      <c r="HF238" s="11"/>
      <c r="HG238" s="11"/>
      <c r="HH238" s="11"/>
      <c r="HI238" s="11"/>
      <c r="HJ238" s="11"/>
      <c r="HK238" s="11"/>
      <c r="HL238" s="11"/>
      <c r="HM238" s="11"/>
      <c r="HN238" s="11"/>
      <c r="HO238" s="11"/>
      <c r="HP238" s="11"/>
      <c r="HQ238" s="11"/>
      <c r="HR238" s="11"/>
      <c r="HS238" s="11"/>
      <c r="HT238" s="11"/>
      <c r="HU238" s="11"/>
      <c r="HV238" s="11"/>
      <c r="HW238" s="11"/>
      <c r="HX238" s="11"/>
      <c r="HY238" s="11"/>
      <c r="HZ238" s="11"/>
      <c r="IA238" s="11"/>
      <c r="IB238" s="11"/>
      <c r="IC238" s="11"/>
      <c r="ID238" s="11"/>
      <c r="IE238" s="11"/>
      <c r="IF238" s="11"/>
      <c r="IG238" s="11"/>
      <c r="IH238" s="11"/>
      <c r="II238" s="11"/>
      <c r="IJ238" s="11"/>
      <c r="IK238" s="11"/>
      <c r="IL238" s="11"/>
      <c r="IM238" s="11"/>
      <c r="IN238" s="11"/>
      <c r="IO238" s="11"/>
      <c r="IP238" s="11"/>
      <c r="IQ238" s="11"/>
      <c r="IR238" s="11"/>
      <c r="IS238" s="11"/>
      <c r="IT238" s="11"/>
      <c r="IU238" s="11"/>
      <c r="IV238" s="11"/>
      <c r="IW238" s="11"/>
      <c r="IX238" s="11"/>
      <c r="IY238" s="11"/>
      <c r="IZ238" s="11"/>
      <c r="JA238" s="11"/>
      <c r="JB238" s="11"/>
      <c r="JC238" s="11"/>
      <c r="JD238" s="11"/>
      <c r="JE238" s="11"/>
      <c r="JF238" s="11"/>
      <c r="JG238" s="11"/>
      <c r="JH238" s="11"/>
      <c r="JI238" s="11"/>
      <c r="JJ238" s="11"/>
      <c r="JK238" s="11"/>
      <c r="JL238" s="11"/>
      <c r="JM238" s="11"/>
      <c r="JN238" s="11"/>
      <c r="JO238" s="11"/>
      <c r="JP238" s="11"/>
      <c r="JQ238" s="11"/>
      <c r="JR238" s="11"/>
      <c r="JS238" s="11"/>
      <c r="JT238" s="11"/>
      <c r="JU238" s="11"/>
      <c r="JV238" s="11"/>
      <c r="JW238" s="11"/>
      <c r="JX238" s="11"/>
      <c r="JY238" s="11"/>
      <c r="JZ238" s="11"/>
      <c r="KA238" s="11"/>
      <c r="KB238" s="11"/>
      <c r="KC238" s="11"/>
      <c r="KD238" s="11"/>
      <c r="KE238" s="11"/>
      <c r="KF238" s="11"/>
      <c r="KG238" s="11"/>
      <c r="KH238" s="11"/>
      <c r="KI238" s="11"/>
      <c r="KJ238" s="11"/>
      <c r="KK238" s="11"/>
      <c r="KL238" s="11"/>
      <c r="KM238" s="11"/>
      <c r="KN238" s="11"/>
      <c r="KO238" s="11"/>
      <c r="KP238" s="11"/>
      <c r="KQ238" s="11"/>
      <c r="KR238" s="11"/>
      <c r="KS238" s="11"/>
      <c r="KT238" s="11"/>
      <c r="KU238" s="11"/>
      <c r="KV238" s="11"/>
      <c r="KW238" s="11"/>
      <c r="KX238" s="11"/>
      <c r="KY238" s="11"/>
      <c r="KZ238" s="11"/>
      <c r="LA238" s="11"/>
      <c r="LB238" s="11"/>
      <c r="LC238" s="11"/>
      <c r="LD238" s="11"/>
      <c r="LE238" s="11"/>
      <c r="LF238" s="11"/>
      <c r="LG238" s="11"/>
      <c r="LH238" s="11"/>
      <c r="LI238" s="11"/>
      <c r="LJ238" s="11"/>
      <c r="LK238" s="11"/>
      <c r="LL238" s="11"/>
      <c r="LM238" s="11"/>
      <c r="LN238" s="11"/>
      <c r="LO238" s="11"/>
      <c r="LP238" s="11"/>
      <c r="LQ238" s="11"/>
      <c r="LR238" s="11"/>
      <c r="LS238" s="11"/>
      <c r="LT238" s="11"/>
      <c r="LU238" s="11"/>
      <c r="LV238" s="11"/>
      <c r="LW238" s="11"/>
      <c r="LX238" s="11"/>
      <c r="LY238" s="11"/>
      <c r="LZ238" s="11"/>
      <c r="MA238" s="11"/>
      <c r="MB238" s="11"/>
      <c r="MC238" s="11"/>
      <c r="MD238" s="11"/>
      <c r="ME238" s="11"/>
      <c r="MF238" s="11"/>
      <c r="MG238" s="11"/>
      <c r="MH238" s="11"/>
      <c r="MI238" s="11"/>
      <c r="MJ238" s="11"/>
      <c r="MK238" s="11"/>
      <c r="ML238" s="11"/>
      <c r="MM238" s="11"/>
      <c r="MN238" s="11"/>
      <c r="MO238" s="11"/>
      <c r="MP238" s="11"/>
      <c r="MQ238" s="11"/>
      <c r="MR238" s="11"/>
      <c r="MS238" s="11"/>
      <c r="MT238" s="11"/>
      <c r="MU238" s="11"/>
      <c r="MV238" s="11"/>
      <c r="MW238" s="11"/>
      <c r="MX238" s="11"/>
      <c r="MY238" s="11"/>
      <c r="MZ238" s="11"/>
      <c r="NA238" s="11"/>
      <c r="NB238" s="11"/>
      <c r="NC238" s="11"/>
      <c r="ND238" s="11"/>
      <c r="NE238" s="11"/>
      <c r="NF238" s="11"/>
      <c r="NG238" s="11"/>
      <c r="NH238" s="11"/>
      <c r="NI238" s="11"/>
      <c r="NJ238" s="11"/>
      <c r="NK238" s="11"/>
      <c r="NL238" s="11"/>
      <c r="NM238" s="11"/>
      <c r="NN238" s="11"/>
      <c r="NO238" s="11"/>
      <c r="NP238" s="11"/>
      <c r="NQ238" s="11"/>
      <c r="NR238" s="11"/>
      <c r="NS238" s="11"/>
      <c r="NT238" s="11"/>
      <c r="NU238" s="11"/>
      <c r="NV238" s="11"/>
      <c r="NW238" s="11"/>
      <c r="NX238" s="11"/>
      <c r="NY238" s="11"/>
      <c r="NZ238" s="11"/>
      <c r="OA238" s="11"/>
      <c r="OB238" s="11"/>
      <c r="OC238" s="11"/>
      <c r="OD238" s="11"/>
      <c r="OE238" s="11"/>
      <c r="OF238" s="11"/>
      <c r="OG238" s="11"/>
      <c r="OH238" s="11"/>
      <c r="OI238" s="11"/>
      <c r="OJ238" s="11"/>
      <c r="OK238" s="11"/>
    </row>
    <row r="239" spans="1:401" ht="25" customHeight="1" outlineLevel="2" x14ac:dyDescent="0.25">
      <c r="B239" s="546">
        <v>1</v>
      </c>
      <c r="C239" s="58"/>
      <c r="D239" s="93"/>
      <c r="E239" s="93"/>
      <c r="F239" s="93"/>
      <c r="G239" s="93"/>
      <c r="H239" s="93"/>
      <c r="I239" s="93"/>
      <c r="J239" s="93"/>
      <c r="K239" s="93"/>
      <c r="L239" s="94"/>
      <c r="M239" s="431"/>
      <c r="N239" s="351"/>
      <c r="O239" s="357"/>
      <c r="P239" s="369"/>
      <c r="Q239" s="421"/>
      <c r="R239" s="435"/>
      <c r="S239" s="431"/>
      <c r="T239" s="439"/>
      <c r="U239" s="225"/>
      <c r="V239" s="226"/>
      <c r="W239" s="226"/>
      <c r="X239" s="226"/>
      <c r="Y239" s="226"/>
      <c r="Z239" s="226"/>
      <c r="AA239" s="227">
        <f t="shared" si="32"/>
        <v>0</v>
      </c>
      <c r="AB239" s="662"/>
      <c r="AC239" s="92"/>
      <c r="AD239" s="93"/>
      <c r="AE239" s="93"/>
      <c r="AF239" s="93"/>
      <c r="AG239" s="94"/>
      <c r="AH239" s="431"/>
      <c r="AI239" s="288"/>
      <c r="AJ239" s="289"/>
      <c r="AK239" s="289"/>
      <c r="AL239" s="289"/>
      <c r="AM239" s="289"/>
      <c r="AN239" s="274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1"/>
      <c r="DJ239" s="11"/>
      <c r="DK239" s="11"/>
      <c r="DL239" s="11"/>
      <c r="DM239" s="11"/>
      <c r="DN239" s="11"/>
      <c r="DO239" s="11"/>
      <c r="DP239" s="11"/>
      <c r="DQ239" s="11"/>
      <c r="DR239" s="11"/>
      <c r="DS239" s="11"/>
      <c r="DT239" s="11"/>
      <c r="DU239" s="11"/>
      <c r="DV239" s="11"/>
      <c r="DW239" s="11"/>
      <c r="DX239" s="11"/>
      <c r="DY239" s="11"/>
      <c r="DZ239" s="11"/>
      <c r="EA239" s="11"/>
      <c r="EB239" s="11"/>
      <c r="EC239" s="11"/>
      <c r="ED239" s="11"/>
      <c r="EE239" s="11"/>
      <c r="EF239" s="11"/>
      <c r="EG239" s="11"/>
      <c r="EH239" s="11"/>
      <c r="EI239" s="11"/>
      <c r="EJ239" s="11"/>
      <c r="EK239" s="11"/>
      <c r="EL239" s="11"/>
      <c r="EM239" s="11"/>
      <c r="EN239" s="11"/>
      <c r="EO239" s="11"/>
      <c r="EP239" s="11"/>
      <c r="EQ239" s="11"/>
      <c r="ER239" s="11"/>
      <c r="ES239" s="11"/>
      <c r="ET239" s="11"/>
      <c r="EU239" s="11"/>
      <c r="EV239" s="11"/>
      <c r="EW239" s="11"/>
      <c r="EX239" s="11"/>
      <c r="EY239" s="11"/>
      <c r="EZ239" s="11"/>
      <c r="FA239" s="11"/>
      <c r="FB239" s="11"/>
      <c r="FC239" s="11"/>
      <c r="FD239" s="11"/>
      <c r="FE239" s="11"/>
      <c r="FF239" s="11"/>
      <c r="FG239" s="11"/>
      <c r="FH239" s="11"/>
      <c r="FI239" s="11"/>
      <c r="FJ239" s="11"/>
      <c r="FK239" s="11"/>
      <c r="FL239" s="11"/>
      <c r="FM239" s="11"/>
      <c r="FN239" s="11"/>
      <c r="FO239" s="11"/>
      <c r="FP239" s="11"/>
      <c r="FQ239" s="11"/>
      <c r="FR239" s="11"/>
      <c r="FS239" s="11"/>
      <c r="FT239" s="11"/>
      <c r="FU239" s="11"/>
      <c r="FV239" s="11"/>
      <c r="FW239" s="11"/>
      <c r="FX239" s="11"/>
      <c r="FY239" s="11"/>
      <c r="FZ239" s="11"/>
      <c r="GA239" s="11"/>
      <c r="GB239" s="11"/>
      <c r="GC239" s="11"/>
      <c r="GD239" s="11"/>
      <c r="GE239" s="11"/>
      <c r="GF239" s="11"/>
      <c r="GG239" s="11"/>
      <c r="GH239" s="11"/>
      <c r="GI239" s="11"/>
      <c r="GJ239" s="11"/>
      <c r="GK239" s="11"/>
      <c r="GL239" s="11"/>
      <c r="GM239" s="11"/>
      <c r="GN239" s="11"/>
      <c r="GO239" s="11"/>
      <c r="GP239" s="11"/>
      <c r="GQ239" s="11"/>
      <c r="GR239" s="11"/>
      <c r="GS239" s="11"/>
      <c r="GT239" s="11"/>
      <c r="GU239" s="11"/>
      <c r="GV239" s="11"/>
      <c r="GW239" s="11"/>
      <c r="GX239" s="11"/>
      <c r="GY239" s="11"/>
      <c r="GZ239" s="11"/>
      <c r="HA239" s="11"/>
      <c r="HB239" s="11"/>
      <c r="HC239" s="11"/>
      <c r="HD239" s="11"/>
      <c r="HE239" s="11"/>
      <c r="HF239" s="11"/>
      <c r="HG239" s="11"/>
      <c r="HH239" s="11"/>
      <c r="HI239" s="11"/>
      <c r="HJ239" s="11"/>
      <c r="HK239" s="11"/>
      <c r="HL239" s="11"/>
      <c r="HM239" s="11"/>
      <c r="HN239" s="11"/>
      <c r="HO239" s="11"/>
      <c r="HP239" s="11"/>
      <c r="HQ239" s="11"/>
      <c r="HR239" s="11"/>
      <c r="HS239" s="11"/>
      <c r="HT239" s="11"/>
      <c r="HU239" s="11"/>
      <c r="HV239" s="11"/>
      <c r="HW239" s="11"/>
      <c r="HX239" s="11"/>
      <c r="HY239" s="11"/>
      <c r="HZ239" s="11"/>
      <c r="IA239" s="11"/>
      <c r="IB239" s="11"/>
      <c r="IC239" s="11"/>
      <c r="ID239" s="11"/>
      <c r="IE239" s="11"/>
      <c r="IF239" s="11"/>
      <c r="IG239" s="11"/>
      <c r="IH239" s="11"/>
      <c r="II239" s="11"/>
      <c r="IJ239" s="11"/>
      <c r="IK239" s="11"/>
      <c r="IL239" s="11"/>
      <c r="IM239" s="11"/>
      <c r="IN239" s="11"/>
      <c r="IO239" s="11"/>
      <c r="IP239" s="11"/>
      <c r="IQ239" s="11"/>
      <c r="IR239" s="11"/>
      <c r="IS239" s="11"/>
      <c r="IT239" s="11"/>
      <c r="IU239" s="11"/>
      <c r="IV239" s="11"/>
      <c r="IW239" s="11"/>
      <c r="IX239" s="11"/>
      <c r="IY239" s="11"/>
      <c r="IZ239" s="11"/>
      <c r="JA239" s="11"/>
      <c r="JB239" s="11"/>
      <c r="JC239" s="11"/>
      <c r="JD239" s="11"/>
      <c r="JE239" s="11"/>
      <c r="JF239" s="11"/>
      <c r="JG239" s="11"/>
      <c r="JH239" s="11"/>
      <c r="JI239" s="11"/>
      <c r="JJ239" s="11"/>
      <c r="JK239" s="11"/>
      <c r="JL239" s="11"/>
      <c r="JM239" s="11"/>
      <c r="JN239" s="11"/>
      <c r="JO239" s="11"/>
      <c r="JP239" s="11"/>
      <c r="JQ239" s="11"/>
      <c r="JR239" s="11"/>
      <c r="JS239" s="11"/>
      <c r="JT239" s="11"/>
      <c r="JU239" s="11"/>
      <c r="JV239" s="11"/>
      <c r="JW239" s="11"/>
      <c r="JX239" s="11"/>
      <c r="JY239" s="11"/>
      <c r="JZ239" s="11"/>
      <c r="KA239" s="11"/>
      <c r="KB239" s="11"/>
      <c r="KC239" s="11"/>
      <c r="KD239" s="11"/>
      <c r="KE239" s="11"/>
      <c r="KF239" s="11"/>
      <c r="KG239" s="11"/>
      <c r="KH239" s="11"/>
      <c r="KI239" s="11"/>
      <c r="KJ239" s="11"/>
      <c r="KK239" s="11"/>
      <c r="KL239" s="11"/>
      <c r="KM239" s="11"/>
      <c r="KN239" s="11"/>
      <c r="KO239" s="11"/>
      <c r="KP239" s="11"/>
      <c r="KQ239" s="11"/>
      <c r="KR239" s="11"/>
      <c r="KS239" s="11"/>
      <c r="KT239" s="11"/>
      <c r="KU239" s="11"/>
      <c r="KV239" s="11"/>
      <c r="KW239" s="11"/>
      <c r="KX239" s="11"/>
      <c r="KY239" s="11"/>
      <c r="KZ239" s="11"/>
      <c r="LA239" s="11"/>
      <c r="LB239" s="11"/>
      <c r="LC239" s="11"/>
      <c r="LD239" s="11"/>
      <c r="LE239" s="11"/>
      <c r="LF239" s="11"/>
      <c r="LG239" s="11"/>
      <c r="LH239" s="11"/>
      <c r="LI239" s="11"/>
      <c r="LJ239" s="11"/>
      <c r="LK239" s="11"/>
      <c r="LL239" s="11"/>
      <c r="LM239" s="11"/>
      <c r="LN239" s="11"/>
      <c r="LO239" s="11"/>
      <c r="LP239" s="11"/>
      <c r="LQ239" s="11"/>
      <c r="LR239" s="11"/>
      <c r="LS239" s="11"/>
      <c r="LT239" s="11"/>
      <c r="LU239" s="11"/>
      <c r="LV239" s="11"/>
      <c r="LW239" s="11"/>
      <c r="LX239" s="11"/>
      <c r="LY239" s="11"/>
      <c r="LZ239" s="11"/>
      <c r="MA239" s="11"/>
      <c r="MB239" s="11"/>
      <c r="MC239" s="11"/>
      <c r="MD239" s="11"/>
      <c r="ME239" s="11"/>
      <c r="MF239" s="11"/>
      <c r="MG239" s="11"/>
      <c r="MH239" s="11"/>
      <c r="MI239" s="11"/>
      <c r="MJ239" s="11"/>
      <c r="MK239" s="11"/>
      <c r="ML239" s="11"/>
      <c r="MM239" s="11"/>
      <c r="MN239" s="11"/>
      <c r="MO239" s="11"/>
      <c r="MP239" s="11"/>
      <c r="MQ239" s="11"/>
      <c r="MR239" s="11"/>
      <c r="MS239" s="11"/>
      <c r="MT239" s="11"/>
      <c r="MU239" s="11"/>
      <c r="MV239" s="11"/>
      <c r="MW239" s="11"/>
      <c r="MX239" s="11"/>
      <c r="MY239" s="11"/>
      <c r="MZ239" s="11"/>
      <c r="NA239" s="11"/>
      <c r="NB239" s="11"/>
      <c r="NC239" s="11"/>
      <c r="ND239" s="11"/>
      <c r="NE239" s="11"/>
      <c r="NF239" s="11"/>
      <c r="NG239" s="11"/>
      <c r="NH239" s="11"/>
      <c r="NI239" s="11"/>
      <c r="NJ239" s="11"/>
      <c r="NK239" s="11"/>
      <c r="NL239" s="11"/>
      <c r="NM239" s="11"/>
      <c r="NN239" s="11"/>
      <c r="NO239" s="11"/>
      <c r="NP239" s="11"/>
      <c r="NQ239" s="11"/>
      <c r="NR239" s="11"/>
      <c r="NS239" s="11"/>
      <c r="NT239" s="11"/>
      <c r="NU239" s="11"/>
      <c r="NV239" s="11"/>
      <c r="NW239" s="11"/>
      <c r="NX239" s="11"/>
      <c r="NY239" s="11"/>
      <c r="NZ239" s="11"/>
      <c r="OA239" s="11"/>
      <c r="OB239" s="11"/>
      <c r="OC239" s="11"/>
      <c r="OD239" s="11"/>
      <c r="OE239" s="11"/>
      <c r="OF239" s="11"/>
      <c r="OG239" s="11"/>
      <c r="OH239" s="11"/>
      <c r="OI239" s="11"/>
      <c r="OJ239" s="11"/>
      <c r="OK239" s="11"/>
    </row>
    <row r="240" spans="1:401" s="16" customFormat="1" ht="10" customHeight="1" outlineLevel="1" x14ac:dyDescent="0.25">
      <c r="B240" s="2"/>
      <c r="C240" s="70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40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32"/>
      <c r="AJ240" s="32"/>
      <c r="AK240" s="32"/>
      <c r="AL240" s="32"/>
      <c r="AM240" s="32"/>
      <c r="AN240" s="32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  <c r="DF240" s="11"/>
      <c r="DG240" s="11"/>
      <c r="DH240" s="11"/>
      <c r="DI240" s="11"/>
      <c r="DJ240" s="11"/>
      <c r="DK240" s="11"/>
      <c r="DL240" s="11"/>
      <c r="DM240" s="11"/>
      <c r="DN240" s="11"/>
      <c r="DO240" s="11"/>
      <c r="DP240" s="11"/>
      <c r="DQ240" s="11"/>
      <c r="DR240" s="11"/>
      <c r="DS240" s="11"/>
      <c r="DT240" s="11"/>
      <c r="DU240" s="11"/>
      <c r="DV240" s="11"/>
      <c r="DW240" s="11"/>
      <c r="DX240" s="11"/>
      <c r="DY240" s="11"/>
      <c r="DZ240" s="11"/>
      <c r="EA240" s="11"/>
      <c r="EB240" s="11"/>
      <c r="EC240" s="11"/>
      <c r="ED240" s="11"/>
      <c r="EE240" s="11"/>
      <c r="EF240" s="11"/>
      <c r="EG240" s="11"/>
      <c r="EH240" s="11"/>
      <c r="EI240" s="11"/>
      <c r="EJ240" s="11"/>
      <c r="EK240" s="11"/>
      <c r="EL240" s="11"/>
      <c r="EM240" s="11"/>
      <c r="EN240" s="11"/>
      <c r="EO240" s="11"/>
      <c r="EP240" s="11"/>
      <c r="EQ240" s="11"/>
      <c r="ER240" s="11"/>
      <c r="ES240" s="11"/>
      <c r="ET240" s="11"/>
      <c r="EU240" s="11"/>
      <c r="EV240" s="11"/>
      <c r="EW240" s="11"/>
      <c r="EX240" s="11"/>
      <c r="EY240" s="11"/>
      <c r="EZ240" s="11"/>
      <c r="FA240" s="11"/>
      <c r="FB240" s="11"/>
      <c r="FC240" s="11"/>
      <c r="FD240" s="11"/>
      <c r="FE240" s="11"/>
      <c r="FF240" s="11"/>
      <c r="FG240" s="11"/>
      <c r="FH240" s="11"/>
      <c r="FI240" s="11"/>
      <c r="FJ240" s="11"/>
      <c r="FK240" s="11"/>
      <c r="FL240" s="11"/>
      <c r="FM240" s="11"/>
      <c r="FN240" s="11"/>
      <c r="FO240" s="11"/>
      <c r="FP240" s="11"/>
      <c r="FQ240" s="11"/>
      <c r="FR240" s="11"/>
      <c r="FS240" s="11"/>
      <c r="FT240" s="11"/>
      <c r="FU240" s="11"/>
      <c r="FV240" s="11"/>
      <c r="FW240" s="11"/>
      <c r="FX240" s="11"/>
      <c r="FY240" s="11"/>
      <c r="FZ240" s="11"/>
      <c r="GA240" s="11"/>
      <c r="GB240" s="11"/>
      <c r="GC240" s="11"/>
      <c r="GD240" s="11"/>
      <c r="GE240" s="11"/>
      <c r="GF240" s="11"/>
      <c r="GG240" s="11"/>
      <c r="GH240" s="11"/>
      <c r="GI240" s="11"/>
      <c r="GJ240" s="11"/>
      <c r="GK240" s="11"/>
      <c r="GL240" s="11"/>
      <c r="GM240" s="11"/>
      <c r="GN240" s="11"/>
      <c r="GO240" s="11"/>
      <c r="GP240" s="11"/>
      <c r="GQ240" s="11"/>
      <c r="GR240" s="11"/>
      <c r="GS240" s="11"/>
      <c r="GT240" s="11"/>
      <c r="GU240" s="11"/>
      <c r="GV240" s="11"/>
      <c r="GW240" s="11"/>
      <c r="GX240" s="11"/>
      <c r="GY240" s="11"/>
      <c r="GZ240" s="11"/>
      <c r="HA240" s="11"/>
      <c r="HB240" s="11"/>
      <c r="HC240" s="11"/>
      <c r="HD240" s="11"/>
      <c r="HE240" s="11"/>
      <c r="HF240" s="11"/>
      <c r="HG240" s="11"/>
      <c r="HH240" s="11"/>
      <c r="HI240" s="11"/>
      <c r="HJ240" s="11"/>
      <c r="HK240" s="11"/>
      <c r="HL240" s="11"/>
      <c r="HM240" s="11"/>
      <c r="HN240" s="11"/>
      <c r="HO240" s="11"/>
      <c r="HP240" s="11"/>
      <c r="HQ240" s="11"/>
      <c r="HR240" s="11"/>
      <c r="HS240" s="11"/>
      <c r="HT240" s="11"/>
      <c r="HU240" s="11"/>
      <c r="HV240" s="11"/>
      <c r="HW240" s="11"/>
      <c r="HX240" s="11"/>
      <c r="HY240" s="11"/>
      <c r="HZ240" s="11"/>
      <c r="IA240" s="11"/>
      <c r="IB240" s="11"/>
      <c r="IC240" s="11"/>
      <c r="ID240" s="11"/>
      <c r="IE240" s="11"/>
      <c r="IF240" s="11"/>
      <c r="IG240" s="11"/>
      <c r="IH240" s="11"/>
      <c r="II240" s="11"/>
      <c r="IJ240" s="11"/>
      <c r="IK240" s="11"/>
      <c r="IL240" s="11"/>
      <c r="IM240" s="11"/>
      <c r="IN240" s="11"/>
      <c r="IO240" s="11"/>
      <c r="IP240" s="11"/>
      <c r="IQ240" s="11"/>
      <c r="IR240" s="11"/>
      <c r="IS240" s="11"/>
      <c r="IT240" s="11"/>
      <c r="IU240" s="11"/>
      <c r="IV240" s="11"/>
      <c r="IW240" s="11"/>
      <c r="IX240" s="11"/>
      <c r="IY240" s="11"/>
      <c r="IZ240" s="11"/>
      <c r="JA240" s="11"/>
      <c r="JB240" s="11"/>
      <c r="JC240" s="11"/>
      <c r="JD240" s="11"/>
      <c r="JE240" s="11"/>
      <c r="JF240" s="11"/>
      <c r="JG240" s="11"/>
      <c r="JH240" s="11"/>
      <c r="JI240" s="11"/>
      <c r="JJ240" s="11"/>
      <c r="JK240" s="11"/>
      <c r="JL240" s="11"/>
      <c r="JM240" s="11"/>
      <c r="JN240" s="11"/>
      <c r="JO240" s="11"/>
      <c r="JP240" s="11"/>
      <c r="JQ240" s="11"/>
      <c r="JR240" s="11"/>
      <c r="JS240" s="11"/>
      <c r="JT240" s="11"/>
      <c r="JU240" s="11"/>
      <c r="JV240" s="11"/>
      <c r="JW240" s="11"/>
      <c r="JX240" s="11"/>
      <c r="JY240" s="11"/>
      <c r="JZ240" s="11"/>
      <c r="KA240" s="11"/>
      <c r="KB240" s="11"/>
      <c r="KC240" s="11"/>
      <c r="KD240" s="11"/>
      <c r="KE240" s="11"/>
      <c r="KF240" s="11"/>
      <c r="KG240" s="11"/>
      <c r="KH240" s="11"/>
      <c r="KI240" s="11"/>
      <c r="KJ240" s="11"/>
      <c r="KK240" s="11"/>
      <c r="KL240" s="11"/>
      <c r="KM240" s="11"/>
      <c r="KN240" s="11"/>
      <c r="KO240" s="11"/>
      <c r="KP240" s="11"/>
      <c r="KQ240" s="11"/>
      <c r="KR240" s="11"/>
      <c r="KS240" s="11"/>
      <c r="KT240" s="11"/>
      <c r="KU240" s="11"/>
      <c r="KV240" s="11"/>
      <c r="KW240" s="11"/>
      <c r="KX240" s="11"/>
      <c r="KY240" s="11"/>
      <c r="KZ240" s="11"/>
      <c r="LA240" s="11"/>
      <c r="LB240" s="11"/>
      <c r="LC240" s="11"/>
      <c r="LD240" s="11"/>
      <c r="LE240" s="11"/>
      <c r="LF240" s="11"/>
      <c r="LG240" s="11"/>
      <c r="LH240" s="11"/>
      <c r="LI240" s="11"/>
      <c r="LJ240" s="11"/>
      <c r="LK240" s="11"/>
      <c r="LL240" s="11"/>
      <c r="LM240" s="11"/>
      <c r="LN240" s="11"/>
      <c r="LO240" s="11"/>
      <c r="LP240" s="11"/>
      <c r="LQ240" s="11"/>
      <c r="LR240" s="11"/>
      <c r="LS240" s="11"/>
      <c r="LT240" s="11"/>
      <c r="LU240" s="11"/>
      <c r="LV240" s="11"/>
      <c r="LW240" s="11"/>
      <c r="LX240" s="11"/>
      <c r="LY240" s="11"/>
      <c r="LZ240" s="11"/>
      <c r="MA240" s="11"/>
      <c r="MB240" s="11"/>
      <c r="MC240" s="11"/>
      <c r="MD240" s="11"/>
      <c r="ME240" s="11"/>
      <c r="MF240" s="11"/>
      <c r="MG240" s="11"/>
      <c r="MH240" s="11"/>
      <c r="MI240" s="11"/>
      <c r="MJ240" s="11"/>
      <c r="MK240" s="11"/>
      <c r="ML240" s="11"/>
      <c r="MM240" s="11"/>
      <c r="MN240" s="11"/>
      <c r="MO240" s="11"/>
      <c r="MP240" s="11"/>
      <c r="MQ240" s="11"/>
      <c r="MR240" s="11"/>
      <c r="MS240" s="11"/>
      <c r="MT240" s="11"/>
      <c r="MU240" s="11"/>
      <c r="MV240" s="11"/>
      <c r="MW240" s="11"/>
      <c r="MX240" s="11"/>
      <c r="MY240" s="11"/>
      <c r="MZ240" s="11"/>
      <c r="NA240" s="11"/>
      <c r="NB240" s="11"/>
      <c r="NC240" s="11"/>
      <c r="ND240" s="11"/>
      <c r="NE240" s="11"/>
      <c r="NF240" s="11"/>
      <c r="NG240" s="11"/>
      <c r="NH240" s="11"/>
      <c r="NI240" s="11"/>
      <c r="NJ240" s="11"/>
      <c r="NK240" s="11"/>
      <c r="NL240" s="11"/>
      <c r="NM240" s="11"/>
      <c r="NN240" s="11"/>
      <c r="NO240" s="11"/>
      <c r="NP240" s="11"/>
      <c r="NQ240" s="11"/>
      <c r="NR240" s="11"/>
      <c r="NS240" s="11"/>
      <c r="NT240" s="11"/>
      <c r="NU240" s="11"/>
      <c r="NV240" s="11"/>
      <c r="NW240" s="11"/>
      <c r="NX240" s="11"/>
      <c r="NY240" s="11"/>
      <c r="NZ240" s="11"/>
      <c r="OA240" s="11"/>
      <c r="OB240" s="11"/>
      <c r="OC240" s="11"/>
      <c r="OD240" s="11"/>
      <c r="OE240" s="11"/>
    </row>
    <row r="241" spans="1:395" s="22" customFormat="1" ht="34" customHeight="1" outlineLevel="1" x14ac:dyDescent="0.3">
      <c r="A241" s="2"/>
      <c r="B241" s="537" t="s">
        <v>99</v>
      </c>
      <c r="C241" s="529"/>
      <c r="D241" s="538"/>
      <c r="E241" s="184"/>
      <c r="F241" s="184"/>
      <c r="G241" s="184"/>
      <c r="H241" s="184"/>
      <c r="I241" s="184"/>
      <c r="J241" s="184"/>
      <c r="K241" s="184"/>
      <c r="L241" s="185"/>
      <c r="M241" s="431"/>
      <c r="N241" s="183"/>
      <c r="O241" s="186"/>
      <c r="P241" s="184"/>
      <c r="Q241" s="186"/>
      <c r="R241" s="184"/>
      <c r="S241" s="431"/>
      <c r="T241" s="177" t="s">
        <v>630</v>
      </c>
      <c r="U241" s="149" t="s">
        <v>631</v>
      </c>
      <c r="V241" s="110" t="s">
        <v>635</v>
      </c>
      <c r="W241" s="110" t="s">
        <v>636</v>
      </c>
      <c r="X241" s="218" t="s">
        <v>632</v>
      </c>
      <c r="Y241" s="111" t="s">
        <v>633</v>
      </c>
      <c r="Z241" s="111" t="s">
        <v>634</v>
      </c>
      <c r="AA241" s="219" t="s">
        <v>657</v>
      </c>
      <c r="AB241" s="654"/>
      <c r="AC241" s="183"/>
      <c r="AD241" s="184"/>
      <c r="AE241" s="184"/>
      <c r="AF241" s="184"/>
      <c r="AG241" s="185"/>
      <c r="AH241" s="431"/>
      <c r="AI241" s="290"/>
      <c r="AJ241" s="291"/>
      <c r="AK241" s="291"/>
      <c r="AL241" s="291"/>
      <c r="AM241" s="291"/>
      <c r="AN241" s="292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  <c r="DF241" s="11"/>
      <c r="DG241" s="11"/>
      <c r="DH241" s="11"/>
      <c r="DI241" s="11"/>
      <c r="DJ241" s="11"/>
      <c r="DK241" s="11"/>
      <c r="DL241" s="11"/>
      <c r="DM241" s="11"/>
      <c r="DN241" s="11"/>
      <c r="DO241" s="11"/>
      <c r="DP241" s="11"/>
      <c r="DQ241" s="11"/>
      <c r="DR241" s="11"/>
      <c r="DS241" s="11"/>
    </row>
    <row r="242" spans="1:395" ht="25" customHeight="1" outlineLevel="2" x14ac:dyDescent="0.25">
      <c r="B242" s="551" t="s">
        <v>470</v>
      </c>
      <c r="C242" s="60"/>
      <c r="D242" s="23"/>
      <c r="E242" s="23" t="s">
        <v>471</v>
      </c>
      <c r="F242" s="23" t="s">
        <v>456</v>
      </c>
      <c r="G242" s="23" t="s">
        <v>472</v>
      </c>
      <c r="H242" s="23" t="s">
        <v>473</v>
      </c>
      <c r="I242" s="23" t="s">
        <v>474</v>
      </c>
      <c r="J242" s="23"/>
      <c r="K242" s="23"/>
      <c r="L242" s="151"/>
      <c r="M242" s="431"/>
      <c r="N242" s="567"/>
      <c r="O242" s="569"/>
      <c r="P242" s="570"/>
      <c r="Q242" s="608"/>
      <c r="R242" s="570"/>
      <c r="S242" s="431"/>
      <c r="T242" s="440"/>
      <c r="U242" s="476"/>
      <c r="V242" s="477"/>
      <c r="W242" s="477"/>
      <c r="X242" s="477"/>
      <c r="Y242" s="477"/>
      <c r="Z242" s="477"/>
      <c r="AA242" s="478">
        <f t="shared" ref="AA242:AA252" si="33">Z242+Y242+X242+W242+V242+U242</f>
        <v>0</v>
      </c>
      <c r="AB242" s="651"/>
      <c r="AC242" s="150"/>
      <c r="AD242" s="23"/>
      <c r="AE242" s="23"/>
      <c r="AF242" s="23"/>
      <c r="AG242" s="151"/>
      <c r="AH242" s="431"/>
      <c r="AI242" s="293"/>
      <c r="AJ242" s="294"/>
      <c r="AK242" s="294"/>
      <c r="AL242" s="294"/>
      <c r="AM242" s="294"/>
      <c r="AN242" s="295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1"/>
      <c r="DJ242" s="11"/>
      <c r="DK242" s="11"/>
      <c r="DL242" s="11"/>
      <c r="DM242" s="11"/>
      <c r="DN242" s="11"/>
      <c r="DO242" s="11"/>
      <c r="DP242" s="11"/>
      <c r="DQ242" s="11"/>
      <c r="DR242" s="11"/>
      <c r="DS242" s="11"/>
      <c r="DT242" s="11"/>
      <c r="DU242" s="11"/>
      <c r="DV242" s="11"/>
      <c r="DW242" s="11"/>
      <c r="DX242" s="11"/>
      <c r="DY242" s="11"/>
      <c r="DZ242" s="11"/>
      <c r="EA242" s="11"/>
      <c r="EB242" s="11"/>
      <c r="EC242" s="11"/>
      <c r="ED242" s="11"/>
      <c r="EE242" s="11"/>
      <c r="EF242" s="11"/>
      <c r="EG242" s="11"/>
      <c r="EH242" s="11"/>
      <c r="EI242" s="11"/>
      <c r="EJ242" s="11"/>
      <c r="EK242" s="11"/>
      <c r="EL242" s="11"/>
      <c r="EM242" s="11"/>
      <c r="EN242" s="11"/>
      <c r="EO242" s="11"/>
      <c r="EP242" s="11"/>
      <c r="EQ242" s="11"/>
      <c r="ER242" s="11"/>
      <c r="ES242" s="11"/>
      <c r="ET242" s="11"/>
      <c r="EU242" s="11"/>
      <c r="EV242" s="11"/>
      <c r="EW242" s="11"/>
      <c r="EX242" s="11"/>
      <c r="EY242" s="11"/>
      <c r="EZ242" s="11"/>
      <c r="FA242" s="11"/>
      <c r="FB242" s="11"/>
      <c r="FC242" s="11"/>
      <c r="FD242" s="11"/>
      <c r="FE242" s="11"/>
      <c r="FF242" s="11"/>
      <c r="FG242" s="11"/>
      <c r="FH242" s="11"/>
      <c r="FI242" s="11"/>
      <c r="FJ242" s="11"/>
      <c r="FK242" s="11"/>
      <c r="FL242" s="11"/>
      <c r="FM242" s="11"/>
      <c r="FN242" s="11"/>
      <c r="FO242" s="11"/>
      <c r="FP242" s="11"/>
      <c r="FQ242" s="11"/>
      <c r="FR242" s="11"/>
      <c r="FS242" s="11"/>
      <c r="FT242" s="11"/>
      <c r="FU242" s="11"/>
      <c r="FV242" s="11"/>
      <c r="FW242" s="11"/>
      <c r="FX242" s="11"/>
      <c r="FY242" s="11"/>
      <c r="FZ242" s="11"/>
      <c r="GA242" s="11"/>
      <c r="GB242" s="11"/>
      <c r="GC242" s="11"/>
      <c r="GD242" s="11"/>
      <c r="GE242" s="11"/>
      <c r="GF242" s="11"/>
      <c r="GG242" s="11"/>
      <c r="GH242" s="11"/>
      <c r="GI242" s="11"/>
      <c r="GJ242" s="11"/>
      <c r="GK242" s="11"/>
      <c r="GL242" s="11"/>
      <c r="GM242" s="11"/>
      <c r="GN242" s="11"/>
      <c r="GO242" s="11"/>
      <c r="GP242" s="11"/>
      <c r="GQ242" s="11"/>
      <c r="GR242" s="11"/>
      <c r="GS242" s="11"/>
      <c r="GT242" s="11"/>
      <c r="GU242" s="11"/>
      <c r="GV242" s="11"/>
      <c r="GW242" s="11"/>
      <c r="GX242" s="11"/>
      <c r="GY242" s="11"/>
      <c r="GZ242" s="11"/>
      <c r="HA242" s="11"/>
      <c r="HB242" s="11"/>
      <c r="HC242" s="11"/>
      <c r="HD242" s="11"/>
      <c r="HE242" s="11"/>
      <c r="HF242" s="11"/>
      <c r="HG242" s="11"/>
      <c r="HH242" s="11"/>
      <c r="HI242" s="11"/>
      <c r="HJ242" s="11"/>
      <c r="HK242" s="11"/>
      <c r="HL242" s="11"/>
      <c r="HM242" s="11"/>
      <c r="HN242" s="11"/>
      <c r="HO242" s="11"/>
      <c r="HP242" s="11"/>
      <c r="HQ242" s="11"/>
      <c r="HR242" s="11"/>
      <c r="HS242" s="11"/>
      <c r="HT242" s="11"/>
      <c r="HU242" s="11"/>
      <c r="HV242" s="11"/>
      <c r="HW242" s="11"/>
      <c r="HX242" s="11"/>
      <c r="HY242" s="11"/>
      <c r="HZ242" s="11"/>
      <c r="IA242" s="11"/>
      <c r="IB242" s="11"/>
      <c r="IC242" s="11"/>
      <c r="ID242" s="11"/>
      <c r="IE242" s="11"/>
      <c r="IF242" s="11"/>
      <c r="IG242" s="11"/>
      <c r="IH242" s="11"/>
      <c r="II242" s="11"/>
      <c r="IJ242" s="11"/>
      <c r="IK242" s="11"/>
      <c r="IL242" s="11"/>
      <c r="IM242" s="11"/>
      <c r="IN242" s="11"/>
      <c r="IO242" s="11"/>
      <c r="IP242" s="11"/>
      <c r="IQ242" s="11"/>
      <c r="IR242" s="11"/>
      <c r="IS242" s="11"/>
      <c r="IT242" s="11"/>
      <c r="IU242" s="11"/>
      <c r="IV242" s="11"/>
      <c r="IW242" s="11"/>
      <c r="IX242" s="11"/>
      <c r="IY242" s="11"/>
      <c r="IZ242" s="11"/>
      <c r="JA242" s="11"/>
      <c r="JB242" s="11"/>
      <c r="JC242" s="11"/>
      <c r="JD242" s="11"/>
      <c r="JE242" s="11"/>
      <c r="JF242" s="11"/>
      <c r="JG242" s="11"/>
      <c r="JH242" s="11"/>
      <c r="JI242" s="11"/>
      <c r="JJ242" s="11"/>
      <c r="JK242" s="11"/>
      <c r="JL242" s="11"/>
      <c r="JM242" s="11"/>
      <c r="JN242" s="11"/>
      <c r="JO242" s="11"/>
      <c r="JP242" s="11"/>
      <c r="JQ242" s="11"/>
      <c r="JR242" s="11"/>
      <c r="JS242" s="11"/>
      <c r="JT242" s="11"/>
      <c r="JU242" s="11"/>
      <c r="JV242" s="11"/>
      <c r="JW242" s="11"/>
      <c r="JX242" s="11"/>
      <c r="JY242" s="11"/>
      <c r="JZ242" s="11"/>
      <c r="KA242" s="11"/>
      <c r="KB242" s="11"/>
      <c r="KC242" s="11"/>
      <c r="KD242" s="11"/>
      <c r="KE242" s="11"/>
      <c r="KF242" s="11"/>
      <c r="KG242" s="11"/>
      <c r="KH242" s="11"/>
      <c r="KI242" s="11"/>
      <c r="KJ242" s="11"/>
      <c r="KK242" s="11"/>
      <c r="KL242" s="11"/>
      <c r="KM242" s="11"/>
      <c r="KN242" s="11"/>
      <c r="KO242" s="11"/>
      <c r="KP242" s="11"/>
      <c r="KQ242" s="11"/>
      <c r="KR242" s="11"/>
      <c r="KS242" s="11"/>
      <c r="KT242" s="11"/>
      <c r="KU242" s="11"/>
      <c r="KV242" s="11"/>
      <c r="KW242" s="11"/>
      <c r="KX242" s="11"/>
      <c r="KY242" s="11"/>
      <c r="KZ242" s="11"/>
      <c r="LA242" s="11"/>
      <c r="LB242" s="11"/>
      <c r="LC242" s="11"/>
      <c r="LD242" s="11"/>
      <c r="LE242" s="11"/>
      <c r="LF242" s="11"/>
      <c r="LG242" s="11"/>
      <c r="LH242" s="11"/>
      <c r="LI242" s="11"/>
      <c r="LJ242" s="11"/>
      <c r="LK242" s="11"/>
      <c r="LL242" s="11"/>
      <c r="LM242" s="11"/>
      <c r="LN242" s="11"/>
      <c r="LO242" s="11"/>
      <c r="LP242" s="11"/>
      <c r="LQ242" s="11"/>
      <c r="LR242" s="11"/>
      <c r="LS242" s="11"/>
      <c r="LT242" s="11"/>
      <c r="LU242" s="11"/>
      <c r="LV242" s="11"/>
      <c r="LW242" s="11"/>
      <c r="LX242" s="11"/>
      <c r="LY242" s="11"/>
      <c r="LZ242" s="11"/>
      <c r="MA242" s="11"/>
      <c r="MB242" s="11"/>
      <c r="MC242" s="11"/>
      <c r="MD242" s="11"/>
      <c r="ME242" s="11"/>
      <c r="MF242" s="11"/>
      <c r="MG242" s="11"/>
      <c r="MH242" s="11"/>
      <c r="MI242" s="11"/>
      <c r="MJ242" s="11"/>
      <c r="MK242" s="11"/>
      <c r="ML242" s="11"/>
      <c r="MM242" s="11"/>
      <c r="MN242" s="11"/>
      <c r="MO242" s="11"/>
      <c r="MP242" s="11"/>
      <c r="MQ242" s="11"/>
      <c r="MR242" s="11"/>
      <c r="MS242" s="11"/>
      <c r="MT242" s="11"/>
      <c r="MU242" s="11"/>
      <c r="MV242" s="11"/>
      <c r="MW242" s="11"/>
      <c r="MX242" s="11"/>
      <c r="MY242" s="11"/>
      <c r="MZ242" s="11"/>
      <c r="NA242" s="11"/>
      <c r="NB242" s="11"/>
      <c r="NC242" s="11"/>
      <c r="ND242" s="11"/>
      <c r="NE242" s="11"/>
      <c r="NF242" s="11"/>
      <c r="NG242" s="11"/>
      <c r="NH242" s="11"/>
      <c r="NI242" s="11"/>
      <c r="NJ242" s="11"/>
      <c r="NK242" s="11"/>
      <c r="NL242" s="11"/>
      <c r="NM242" s="11"/>
      <c r="NN242" s="11"/>
      <c r="NO242" s="11"/>
      <c r="NP242" s="11"/>
      <c r="NQ242" s="11"/>
      <c r="NR242" s="11"/>
      <c r="NS242" s="11"/>
      <c r="NT242" s="11"/>
      <c r="NU242" s="11"/>
      <c r="NV242" s="11"/>
      <c r="NW242" s="11"/>
      <c r="NX242" s="11"/>
      <c r="NY242" s="11"/>
    </row>
    <row r="243" spans="1:395" ht="25" customHeight="1" outlineLevel="2" x14ac:dyDescent="0.25">
      <c r="B243" s="551" t="s">
        <v>475</v>
      </c>
      <c r="C243" s="60"/>
      <c r="D243" s="23"/>
      <c r="E243" s="23" t="s">
        <v>476</v>
      </c>
      <c r="F243" s="23" t="s">
        <v>456</v>
      </c>
      <c r="G243" s="23" t="s">
        <v>477</v>
      </c>
      <c r="H243" s="23" t="s">
        <v>478</v>
      </c>
      <c r="I243" s="23" t="s">
        <v>479</v>
      </c>
      <c r="J243" s="23"/>
      <c r="K243" s="23"/>
      <c r="L243" s="151"/>
      <c r="M243" s="431"/>
      <c r="N243" s="567"/>
      <c r="O243" s="569"/>
      <c r="P243" s="570"/>
      <c r="Q243" s="608"/>
      <c r="R243" s="570"/>
      <c r="S243" s="431"/>
      <c r="T243" s="440"/>
      <c r="U243" s="476"/>
      <c r="V243" s="477"/>
      <c r="W243" s="477"/>
      <c r="X243" s="477"/>
      <c r="Y243" s="477"/>
      <c r="Z243" s="477"/>
      <c r="AA243" s="478">
        <f t="shared" si="33"/>
        <v>0</v>
      </c>
      <c r="AB243" s="651"/>
      <c r="AC243" s="150"/>
      <c r="AD243" s="23"/>
      <c r="AE243" s="23"/>
      <c r="AF243" s="23"/>
      <c r="AG243" s="151"/>
      <c r="AH243" s="431"/>
      <c r="AI243" s="293"/>
      <c r="AJ243" s="294"/>
      <c r="AK243" s="294"/>
      <c r="AL243" s="294"/>
      <c r="AM243" s="294"/>
      <c r="AN243" s="295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  <c r="DF243" s="11"/>
      <c r="DG243" s="11"/>
      <c r="DH243" s="11"/>
      <c r="DI243" s="11"/>
      <c r="DJ243" s="11"/>
      <c r="DK243" s="11"/>
      <c r="DL243" s="11"/>
      <c r="DM243" s="11"/>
      <c r="DN243" s="11"/>
      <c r="DO243" s="11"/>
      <c r="DP243" s="11"/>
      <c r="DQ243" s="11"/>
      <c r="DR243" s="11"/>
      <c r="DS243" s="11"/>
      <c r="DT243" s="11"/>
      <c r="DU243" s="11"/>
      <c r="DV243" s="11"/>
      <c r="DW243" s="11"/>
      <c r="DX243" s="11"/>
      <c r="DY243" s="11"/>
      <c r="DZ243" s="11"/>
      <c r="EA243" s="11"/>
      <c r="EB243" s="11"/>
      <c r="EC243" s="11"/>
      <c r="ED243" s="11"/>
      <c r="EE243" s="11"/>
      <c r="EF243" s="11"/>
      <c r="EG243" s="11"/>
      <c r="EH243" s="11"/>
      <c r="EI243" s="11"/>
      <c r="EJ243" s="11"/>
      <c r="EK243" s="11"/>
      <c r="EL243" s="11"/>
      <c r="EM243" s="11"/>
      <c r="EN243" s="11"/>
      <c r="EO243" s="11"/>
      <c r="EP243" s="11"/>
      <c r="EQ243" s="11"/>
      <c r="ER243" s="11"/>
      <c r="ES243" s="11"/>
      <c r="ET243" s="11"/>
      <c r="EU243" s="11"/>
      <c r="EV243" s="11"/>
      <c r="EW243" s="11"/>
      <c r="EX243" s="11"/>
      <c r="EY243" s="11"/>
      <c r="EZ243" s="11"/>
      <c r="FA243" s="11"/>
      <c r="FB243" s="11"/>
      <c r="FC243" s="11"/>
      <c r="FD243" s="11"/>
      <c r="FE243" s="11"/>
      <c r="FF243" s="11"/>
      <c r="FG243" s="11"/>
      <c r="FH243" s="11"/>
      <c r="FI243" s="11"/>
      <c r="FJ243" s="11"/>
      <c r="FK243" s="11"/>
      <c r="FL243" s="11"/>
      <c r="FM243" s="11"/>
      <c r="FN243" s="11"/>
      <c r="FO243" s="11"/>
      <c r="FP243" s="11"/>
      <c r="FQ243" s="11"/>
      <c r="FR243" s="11"/>
      <c r="FS243" s="11"/>
      <c r="FT243" s="11"/>
      <c r="FU243" s="11"/>
      <c r="FV243" s="11"/>
      <c r="FW243" s="11"/>
      <c r="FX243" s="11"/>
      <c r="FY243" s="11"/>
      <c r="FZ243" s="11"/>
      <c r="GA243" s="11"/>
      <c r="GB243" s="11"/>
      <c r="GC243" s="11"/>
      <c r="GD243" s="11"/>
      <c r="GE243" s="11"/>
      <c r="GF243" s="11"/>
      <c r="GG243" s="11"/>
      <c r="GH243" s="11"/>
      <c r="GI243" s="11"/>
      <c r="GJ243" s="11"/>
      <c r="GK243" s="11"/>
      <c r="GL243" s="11"/>
      <c r="GM243" s="11"/>
      <c r="GN243" s="11"/>
      <c r="GO243" s="11"/>
      <c r="GP243" s="11"/>
      <c r="GQ243" s="11"/>
      <c r="GR243" s="11"/>
      <c r="GS243" s="11"/>
      <c r="GT243" s="11"/>
      <c r="GU243" s="11"/>
      <c r="GV243" s="11"/>
      <c r="GW243" s="11"/>
      <c r="GX243" s="11"/>
      <c r="GY243" s="11"/>
      <c r="GZ243" s="11"/>
      <c r="HA243" s="11"/>
      <c r="HB243" s="11"/>
      <c r="HC243" s="11"/>
      <c r="HD243" s="11"/>
      <c r="HE243" s="11"/>
      <c r="HF243" s="11"/>
      <c r="HG243" s="11"/>
      <c r="HH243" s="11"/>
      <c r="HI243" s="11"/>
      <c r="HJ243" s="11"/>
      <c r="HK243" s="11"/>
      <c r="HL243" s="11"/>
      <c r="HM243" s="11"/>
      <c r="HN243" s="11"/>
      <c r="HO243" s="11"/>
      <c r="HP243" s="11"/>
      <c r="HQ243" s="11"/>
      <c r="HR243" s="11"/>
      <c r="HS243" s="11"/>
      <c r="HT243" s="11"/>
      <c r="HU243" s="11"/>
      <c r="HV243" s="11"/>
      <c r="HW243" s="11"/>
      <c r="HX243" s="11"/>
      <c r="HY243" s="11"/>
      <c r="HZ243" s="11"/>
      <c r="IA243" s="11"/>
      <c r="IB243" s="11"/>
      <c r="IC243" s="11"/>
      <c r="ID243" s="11"/>
      <c r="IE243" s="11"/>
      <c r="IF243" s="11"/>
      <c r="IG243" s="11"/>
      <c r="IH243" s="11"/>
      <c r="II243" s="11"/>
      <c r="IJ243" s="11"/>
      <c r="IK243" s="11"/>
      <c r="IL243" s="11"/>
      <c r="IM243" s="11"/>
      <c r="IN243" s="11"/>
      <c r="IO243" s="11"/>
      <c r="IP243" s="11"/>
      <c r="IQ243" s="11"/>
      <c r="IR243" s="11"/>
      <c r="IS243" s="11"/>
      <c r="IT243" s="11"/>
      <c r="IU243" s="11"/>
      <c r="IV243" s="11"/>
      <c r="IW243" s="11"/>
      <c r="IX243" s="11"/>
      <c r="IY243" s="11"/>
      <c r="IZ243" s="11"/>
      <c r="JA243" s="11"/>
      <c r="JB243" s="11"/>
      <c r="JC243" s="11"/>
      <c r="JD243" s="11"/>
      <c r="JE243" s="11"/>
      <c r="JF243" s="11"/>
      <c r="JG243" s="11"/>
      <c r="JH243" s="11"/>
      <c r="JI243" s="11"/>
      <c r="JJ243" s="11"/>
      <c r="JK243" s="11"/>
      <c r="JL243" s="11"/>
      <c r="JM243" s="11"/>
      <c r="JN243" s="11"/>
      <c r="JO243" s="11"/>
      <c r="JP243" s="11"/>
      <c r="JQ243" s="11"/>
      <c r="JR243" s="11"/>
      <c r="JS243" s="11"/>
      <c r="JT243" s="11"/>
      <c r="JU243" s="11"/>
      <c r="JV243" s="11"/>
      <c r="JW243" s="11"/>
      <c r="JX243" s="11"/>
      <c r="JY243" s="11"/>
      <c r="JZ243" s="11"/>
      <c r="KA243" s="11"/>
      <c r="KB243" s="11"/>
      <c r="KC243" s="11"/>
      <c r="KD243" s="11"/>
      <c r="KE243" s="11"/>
      <c r="KF243" s="11"/>
      <c r="KG243" s="11"/>
      <c r="KH243" s="11"/>
      <c r="KI243" s="11"/>
      <c r="KJ243" s="11"/>
      <c r="KK243" s="11"/>
      <c r="KL243" s="11"/>
      <c r="KM243" s="11"/>
      <c r="KN243" s="11"/>
      <c r="KO243" s="11"/>
      <c r="KP243" s="11"/>
      <c r="KQ243" s="11"/>
      <c r="KR243" s="11"/>
      <c r="KS243" s="11"/>
      <c r="KT243" s="11"/>
      <c r="KU243" s="11"/>
      <c r="KV243" s="11"/>
      <c r="KW243" s="11"/>
      <c r="KX243" s="11"/>
      <c r="KY243" s="11"/>
      <c r="KZ243" s="11"/>
      <c r="LA243" s="11"/>
      <c r="LB243" s="11"/>
      <c r="LC243" s="11"/>
      <c r="LD243" s="11"/>
      <c r="LE243" s="11"/>
      <c r="LF243" s="11"/>
      <c r="LG243" s="11"/>
      <c r="LH243" s="11"/>
      <c r="LI243" s="11"/>
      <c r="LJ243" s="11"/>
      <c r="LK243" s="11"/>
      <c r="LL243" s="11"/>
      <c r="LM243" s="11"/>
      <c r="LN243" s="11"/>
      <c r="LO243" s="11"/>
      <c r="LP243" s="11"/>
      <c r="LQ243" s="11"/>
      <c r="LR243" s="11"/>
      <c r="LS243" s="11"/>
      <c r="LT243" s="11"/>
      <c r="LU243" s="11"/>
      <c r="LV243" s="11"/>
      <c r="LW243" s="11"/>
      <c r="LX243" s="11"/>
      <c r="LY243" s="11"/>
      <c r="LZ243" s="11"/>
      <c r="MA243" s="11"/>
      <c r="MB243" s="11"/>
      <c r="MC243" s="11"/>
      <c r="MD243" s="11"/>
      <c r="ME243" s="11"/>
      <c r="MF243" s="11"/>
      <c r="MG243" s="11"/>
      <c r="MH243" s="11"/>
      <c r="MI243" s="11"/>
      <c r="MJ243" s="11"/>
      <c r="MK243" s="11"/>
      <c r="ML243" s="11"/>
      <c r="MM243" s="11"/>
      <c r="MN243" s="11"/>
      <c r="MO243" s="11"/>
      <c r="MP243" s="11"/>
      <c r="MQ243" s="11"/>
      <c r="MR243" s="11"/>
      <c r="MS243" s="11"/>
      <c r="MT243" s="11"/>
      <c r="MU243" s="11"/>
      <c r="MV243" s="11"/>
      <c r="MW243" s="11"/>
      <c r="MX243" s="11"/>
      <c r="MY243" s="11"/>
      <c r="MZ243" s="11"/>
      <c r="NA243" s="11"/>
      <c r="NB243" s="11"/>
      <c r="NC243" s="11"/>
      <c r="ND243" s="11"/>
      <c r="NE243" s="11"/>
      <c r="NF243" s="11"/>
      <c r="NG243" s="11"/>
      <c r="NH243" s="11"/>
      <c r="NI243" s="11"/>
      <c r="NJ243" s="11"/>
      <c r="NK243" s="11"/>
      <c r="NL243" s="11"/>
      <c r="NM243" s="11"/>
      <c r="NN243" s="11"/>
      <c r="NO243" s="11"/>
      <c r="NP243" s="11"/>
      <c r="NQ243" s="11"/>
      <c r="NR243" s="11"/>
      <c r="NS243" s="11"/>
      <c r="NT243" s="11"/>
      <c r="NU243" s="11"/>
      <c r="NV243" s="11"/>
      <c r="NW243" s="11"/>
      <c r="NX243" s="11"/>
      <c r="NY243" s="11"/>
    </row>
    <row r="244" spans="1:395" ht="25" customHeight="1" outlineLevel="2" x14ac:dyDescent="0.25">
      <c r="B244" s="551" t="s">
        <v>480</v>
      </c>
      <c r="C244" s="60"/>
      <c r="D244" s="23"/>
      <c r="E244" s="23" t="s">
        <v>481</v>
      </c>
      <c r="F244" s="23" t="s">
        <v>456</v>
      </c>
      <c r="G244" s="23" t="s">
        <v>482</v>
      </c>
      <c r="H244" s="23" t="s">
        <v>483</v>
      </c>
      <c r="I244" s="23" t="s">
        <v>484</v>
      </c>
      <c r="J244" s="23"/>
      <c r="K244" s="23"/>
      <c r="L244" s="151"/>
      <c r="M244" s="431"/>
      <c r="N244" s="567"/>
      <c r="O244" s="569"/>
      <c r="P244" s="570"/>
      <c r="Q244" s="608"/>
      <c r="R244" s="570"/>
      <c r="S244" s="431"/>
      <c r="T244" s="440"/>
      <c r="U244" s="476"/>
      <c r="V244" s="477"/>
      <c r="W244" s="477"/>
      <c r="X244" s="477"/>
      <c r="Y244" s="477"/>
      <c r="Z244" s="477"/>
      <c r="AA244" s="478">
        <f t="shared" si="33"/>
        <v>0</v>
      </c>
      <c r="AB244" s="651"/>
      <c r="AC244" s="150"/>
      <c r="AD244" s="23"/>
      <c r="AE244" s="23"/>
      <c r="AF244" s="23"/>
      <c r="AG244" s="151"/>
      <c r="AH244" s="431"/>
      <c r="AI244" s="293"/>
      <c r="AJ244" s="294"/>
      <c r="AK244" s="294"/>
      <c r="AL244" s="294"/>
      <c r="AM244" s="294"/>
      <c r="AN244" s="295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  <c r="IO244" s="11"/>
      <c r="IP244" s="11"/>
      <c r="IQ244" s="11"/>
      <c r="IR244" s="11"/>
      <c r="IS244" s="11"/>
      <c r="IT244" s="11"/>
      <c r="IU244" s="11"/>
      <c r="IV244" s="11"/>
      <c r="IW244" s="11"/>
      <c r="IX244" s="11"/>
      <c r="IY244" s="11"/>
      <c r="IZ244" s="11"/>
      <c r="JA244" s="11"/>
      <c r="JB244" s="11"/>
      <c r="JC244" s="11"/>
      <c r="JD244" s="11"/>
      <c r="JE244" s="11"/>
      <c r="JF244" s="11"/>
      <c r="JG244" s="11"/>
      <c r="JH244" s="11"/>
      <c r="JI244" s="11"/>
      <c r="JJ244" s="11"/>
      <c r="JK244" s="11"/>
      <c r="JL244" s="11"/>
      <c r="JM244" s="11"/>
      <c r="JN244" s="11"/>
      <c r="JO244" s="11"/>
      <c r="JP244" s="11"/>
      <c r="JQ244" s="11"/>
      <c r="JR244" s="11"/>
      <c r="JS244" s="11"/>
      <c r="JT244" s="11"/>
      <c r="JU244" s="11"/>
      <c r="JV244" s="11"/>
      <c r="JW244" s="11"/>
      <c r="JX244" s="11"/>
      <c r="JY244" s="11"/>
      <c r="JZ244" s="11"/>
      <c r="KA244" s="11"/>
      <c r="KB244" s="11"/>
      <c r="KC244" s="11"/>
      <c r="KD244" s="11"/>
      <c r="KE244" s="11"/>
      <c r="KF244" s="11"/>
      <c r="KG244" s="11"/>
      <c r="KH244" s="11"/>
      <c r="KI244" s="11"/>
      <c r="KJ244" s="11"/>
      <c r="KK244" s="11"/>
      <c r="KL244" s="11"/>
      <c r="KM244" s="11"/>
      <c r="KN244" s="11"/>
      <c r="KO244" s="11"/>
      <c r="KP244" s="11"/>
      <c r="KQ244" s="11"/>
      <c r="KR244" s="11"/>
      <c r="KS244" s="11"/>
      <c r="KT244" s="11"/>
      <c r="KU244" s="11"/>
      <c r="KV244" s="11"/>
      <c r="KW244" s="11"/>
      <c r="KX244" s="11"/>
      <c r="KY244" s="11"/>
      <c r="KZ244" s="11"/>
      <c r="LA244" s="11"/>
      <c r="LB244" s="11"/>
      <c r="LC244" s="11"/>
      <c r="LD244" s="11"/>
      <c r="LE244" s="11"/>
      <c r="LF244" s="11"/>
      <c r="LG244" s="11"/>
      <c r="LH244" s="11"/>
      <c r="LI244" s="11"/>
      <c r="LJ244" s="11"/>
      <c r="LK244" s="11"/>
      <c r="LL244" s="11"/>
      <c r="LM244" s="11"/>
      <c r="LN244" s="11"/>
      <c r="LO244" s="11"/>
      <c r="LP244" s="11"/>
      <c r="LQ244" s="11"/>
      <c r="LR244" s="11"/>
      <c r="LS244" s="11"/>
      <c r="LT244" s="11"/>
      <c r="LU244" s="11"/>
      <c r="LV244" s="11"/>
      <c r="LW244" s="11"/>
      <c r="LX244" s="11"/>
      <c r="LY244" s="11"/>
      <c r="LZ244" s="11"/>
      <c r="MA244" s="11"/>
      <c r="MB244" s="11"/>
      <c r="MC244" s="11"/>
      <c r="MD244" s="11"/>
      <c r="ME244" s="11"/>
      <c r="MF244" s="11"/>
      <c r="MG244" s="11"/>
      <c r="MH244" s="11"/>
      <c r="MI244" s="11"/>
      <c r="MJ244" s="11"/>
      <c r="MK244" s="11"/>
      <c r="ML244" s="11"/>
      <c r="MM244" s="11"/>
      <c r="MN244" s="11"/>
      <c r="MO244" s="11"/>
      <c r="MP244" s="11"/>
      <c r="MQ244" s="11"/>
      <c r="MR244" s="11"/>
      <c r="MS244" s="11"/>
      <c r="MT244" s="11"/>
      <c r="MU244" s="11"/>
      <c r="MV244" s="11"/>
      <c r="MW244" s="11"/>
      <c r="MX244" s="11"/>
      <c r="MY244" s="11"/>
      <c r="MZ244" s="11"/>
      <c r="NA244" s="11"/>
      <c r="NB244" s="11"/>
      <c r="NC244" s="11"/>
      <c r="ND244" s="11"/>
      <c r="NE244" s="11"/>
      <c r="NF244" s="11"/>
      <c r="NG244" s="11"/>
      <c r="NH244" s="11"/>
      <c r="NI244" s="11"/>
      <c r="NJ244" s="11"/>
      <c r="NK244" s="11"/>
      <c r="NL244" s="11"/>
      <c r="NM244" s="11"/>
      <c r="NN244" s="11"/>
      <c r="NO244" s="11"/>
      <c r="NP244" s="11"/>
      <c r="NQ244" s="11"/>
      <c r="NR244" s="11"/>
      <c r="NS244" s="11"/>
      <c r="NT244" s="11"/>
      <c r="NU244" s="11"/>
      <c r="NV244" s="11"/>
      <c r="NW244" s="11"/>
      <c r="NX244" s="11"/>
      <c r="NY244" s="11"/>
    </row>
    <row r="245" spans="1:395" ht="25" customHeight="1" outlineLevel="2" x14ac:dyDescent="0.25">
      <c r="B245" s="551" t="s">
        <v>485</v>
      </c>
      <c r="C245" s="60"/>
      <c r="D245" s="23"/>
      <c r="E245" s="23" t="s">
        <v>486</v>
      </c>
      <c r="F245" s="23" t="s">
        <v>456</v>
      </c>
      <c r="G245" s="23" t="s">
        <v>487</v>
      </c>
      <c r="H245" s="23" t="s">
        <v>488</v>
      </c>
      <c r="I245" s="23"/>
      <c r="J245" s="23"/>
      <c r="K245" s="23"/>
      <c r="L245" s="151"/>
      <c r="M245" s="431"/>
      <c r="N245" s="567"/>
      <c r="O245" s="569"/>
      <c r="P245" s="570"/>
      <c r="Q245" s="608"/>
      <c r="R245" s="570"/>
      <c r="S245" s="431"/>
      <c r="T245" s="440"/>
      <c r="U245" s="476"/>
      <c r="V245" s="477"/>
      <c r="W245" s="477"/>
      <c r="X245" s="477"/>
      <c r="Y245" s="477"/>
      <c r="Z245" s="477"/>
      <c r="AA245" s="478">
        <f t="shared" si="33"/>
        <v>0</v>
      </c>
      <c r="AB245" s="651"/>
      <c r="AC245" s="150"/>
      <c r="AD245" s="23"/>
      <c r="AE245" s="23"/>
      <c r="AF245" s="23"/>
      <c r="AG245" s="151"/>
      <c r="AH245" s="431"/>
      <c r="AI245" s="293"/>
      <c r="AJ245" s="294"/>
      <c r="AK245" s="294"/>
      <c r="AL245" s="294"/>
      <c r="AM245" s="294"/>
      <c r="AN245" s="295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  <c r="IO245" s="11"/>
      <c r="IP245" s="11"/>
      <c r="IQ245" s="11"/>
      <c r="IR245" s="11"/>
      <c r="IS245" s="11"/>
      <c r="IT245" s="11"/>
      <c r="IU245" s="11"/>
      <c r="IV245" s="11"/>
      <c r="IW245" s="11"/>
      <c r="IX245" s="11"/>
      <c r="IY245" s="11"/>
      <c r="IZ245" s="11"/>
      <c r="JA245" s="11"/>
      <c r="JB245" s="11"/>
      <c r="JC245" s="11"/>
      <c r="JD245" s="11"/>
      <c r="JE245" s="11"/>
      <c r="JF245" s="11"/>
      <c r="JG245" s="11"/>
      <c r="JH245" s="11"/>
      <c r="JI245" s="11"/>
      <c r="JJ245" s="11"/>
      <c r="JK245" s="11"/>
      <c r="JL245" s="11"/>
      <c r="JM245" s="11"/>
      <c r="JN245" s="11"/>
      <c r="JO245" s="11"/>
      <c r="JP245" s="11"/>
      <c r="JQ245" s="11"/>
      <c r="JR245" s="11"/>
      <c r="JS245" s="11"/>
      <c r="JT245" s="11"/>
      <c r="JU245" s="11"/>
      <c r="JV245" s="11"/>
      <c r="JW245" s="11"/>
      <c r="JX245" s="11"/>
      <c r="JY245" s="11"/>
      <c r="JZ245" s="11"/>
      <c r="KA245" s="11"/>
      <c r="KB245" s="11"/>
      <c r="KC245" s="11"/>
      <c r="KD245" s="11"/>
      <c r="KE245" s="11"/>
      <c r="KF245" s="11"/>
      <c r="KG245" s="11"/>
      <c r="KH245" s="11"/>
      <c r="KI245" s="11"/>
      <c r="KJ245" s="11"/>
      <c r="KK245" s="11"/>
      <c r="KL245" s="11"/>
      <c r="KM245" s="11"/>
      <c r="KN245" s="11"/>
      <c r="KO245" s="11"/>
      <c r="KP245" s="11"/>
      <c r="KQ245" s="11"/>
      <c r="KR245" s="11"/>
      <c r="KS245" s="11"/>
      <c r="KT245" s="11"/>
      <c r="KU245" s="11"/>
      <c r="KV245" s="11"/>
      <c r="KW245" s="11"/>
      <c r="KX245" s="11"/>
      <c r="KY245" s="11"/>
      <c r="KZ245" s="11"/>
      <c r="LA245" s="11"/>
      <c r="LB245" s="11"/>
      <c r="LC245" s="11"/>
      <c r="LD245" s="11"/>
      <c r="LE245" s="11"/>
      <c r="LF245" s="11"/>
      <c r="LG245" s="11"/>
      <c r="LH245" s="11"/>
      <c r="LI245" s="11"/>
      <c r="LJ245" s="11"/>
      <c r="LK245" s="11"/>
      <c r="LL245" s="11"/>
      <c r="LM245" s="11"/>
      <c r="LN245" s="11"/>
      <c r="LO245" s="11"/>
      <c r="LP245" s="11"/>
      <c r="LQ245" s="11"/>
      <c r="LR245" s="11"/>
      <c r="LS245" s="11"/>
      <c r="LT245" s="11"/>
      <c r="LU245" s="11"/>
      <c r="LV245" s="11"/>
      <c r="LW245" s="11"/>
      <c r="LX245" s="11"/>
      <c r="LY245" s="11"/>
      <c r="LZ245" s="11"/>
      <c r="MA245" s="11"/>
      <c r="MB245" s="11"/>
      <c r="MC245" s="11"/>
      <c r="MD245" s="11"/>
      <c r="ME245" s="11"/>
      <c r="MF245" s="11"/>
      <c r="MG245" s="11"/>
      <c r="MH245" s="11"/>
      <c r="MI245" s="11"/>
      <c r="MJ245" s="11"/>
      <c r="MK245" s="11"/>
      <c r="ML245" s="11"/>
      <c r="MM245" s="11"/>
      <c r="MN245" s="11"/>
      <c r="MO245" s="11"/>
      <c r="MP245" s="11"/>
      <c r="MQ245" s="11"/>
      <c r="MR245" s="11"/>
      <c r="MS245" s="11"/>
      <c r="MT245" s="11"/>
      <c r="MU245" s="11"/>
      <c r="MV245" s="11"/>
      <c r="MW245" s="11"/>
      <c r="MX245" s="11"/>
      <c r="MY245" s="11"/>
      <c r="MZ245" s="11"/>
      <c r="NA245" s="11"/>
      <c r="NB245" s="11"/>
      <c r="NC245" s="11"/>
      <c r="ND245" s="11"/>
      <c r="NE245" s="11"/>
      <c r="NF245" s="11"/>
      <c r="NG245" s="11"/>
      <c r="NH245" s="11"/>
      <c r="NI245" s="11"/>
      <c r="NJ245" s="11"/>
      <c r="NK245" s="11"/>
      <c r="NL245" s="11"/>
      <c r="NM245" s="11"/>
      <c r="NN245" s="11"/>
      <c r="NO245" s="11"/>
      <c r="NP245" s="11"/>
      <c r="NQ245" s="11"/>
      <c r="NR245" s="11"/>
      <c r="NS245" s="11"/>
      <c r="NT245" s="11"/>
      <c r="NU245" s="11"/>
      <c r="NV245" s="11"/>
      <c r="NW245" s="11"/>
      <c r="NX245" s="11"/>
      <c r="NY245" s="11"/>
    </row>
    <row r="246" spans="1:395" ht="25" customHeight="1" outlineLevel="2" x14ac:dyDescent="0.25">
      <c r="B246" s="551" t="s">
        <v>489</v>
      </c>
      <c r="C246" s="60"/>
      <c r="D246" s="23"/>
      <c r="E246" s="23" t="s">
        <v>490</v>
      </c>
      <c r="F246" s="23" t="s">
        <v>491</v>
      </c>
      <c r="G246" s="23" t="s">
        <v>492</v>
      </c>
      <c r="H246" s="23" t="s">
        <v>493</v>
      </c>
      <c r="I246" s="23" t="s">
        <v>494</v>
      </c>
      <c r="J246" s="23"/>
      <c r="K246" s="23"/>
      <c r="L246" s="151"/>
      <c r="M246" s="431"/>
      <c r="N246" s="567"/>
      <c r="O246" s="569"/>
      <c r="P246" s="570"/>
      <c r="Q246" s="608"/>
      <c r="R246" s="570"/>
      <c r="S246" s="431"/>
      <c r="T246" s="440"/>
      <c r="U246" s="476"/>
      <c r="V246" s="477"/>
      <c r="W246" s="477"/>
      <c r="X246" s="477"/>
      <c r="Y246" s="477"/>
      <c r="Z246" s="477"/>
      <c r="AA246" s="478">
        <f t="shared" si="33"/>
        <v>0</v>
      </c>
      <c r="AB246" s="651"/>
      <c r="AC246" s="150"/>
      <c r="AD246" s="23"/>
      <c r="AE246" s="23"/>
      <c r="AF246" s="23"/>
      <c r="AG246" s="151"/>
      <c r="AH246" s="431"/>
      <c r="AI246" s="293"/>
      <c r="AJ246" s="294"/>
      <c r="AK246" s="294"/>
      <c r="AL246" s="294"/>
      <c r="AM246" s="294"/>
      <c r="AN246" s="295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  <c r="IO246" s="11"/>
      <c r="IP246" s="11"/>
      <c r="IQ246" s="11"/>
      <c r="IR246" s="11"/>
      <c r="IS246" s="11"/>
      <c r="IT246" s="11"/>
      <c r="IU246" s="11"/>
      <c r="IV246" s="11"/>
      <c r="IW246" s="11"/>
      <c r="IX246" s="11"/>
      <c r="IY246" s="11"/>
      <c r="IZ246" s="11"/>
      <c r="JA246" s="11"/>
      <c r="JB246" s="11"/>
      <c r="JC246" s="11"/>
      <c r="JD246" s="11"/>
      <c r="JE246" s="11"/>
      <c r="JF246" s="11"/>
      <c r="JG246" s="11"/>
      <c r="JH246" s="11"/>
      <c r="JI246" s="11"/>
      <c r="JJ246" s="11"/>
      <c r="JK246" s="11"/>
      <c r="JL246" s="11"/>
      <c r="JM246" s="11"/>
      <c r="JN246" s="11"/>
      <c r="JO246" s="11"/>
      <c r="JP246" s="11"/>
      <c r="JQ246" s="11"/>
      <c r="JR246" s="11"/>
      <c r="JS246" s="11"/>
      <c r="JT246" s="11"/>
      <c r="JU246" s="11"/>
      <c r="JV246" s="11"/>
      <c r="JW246" s="11"/>
      <c r="JX246" s="11"/>
      <c r="JY246" s="11"/>
      <c r="JZ246" s="11"/>
      <c r="KA246" s="11"/>
      <c r="KB246" s="11"/>
      <c r="KC246" s="11"/>
      <c r="KD246" s="11"/>
      <c r="KE246" s="11"/>
      <c r="KF246" s="11"/>
      <c r="KG246" s="11"/>
      <c r="KH246" s="11"/>
      <c r="KI246" s="11"/>
      <c r="KJ246" s="11"/>
      <c r="KK246" s="11"/>
      <c r="KL246" s="11"/>
      <c r="KM246" s="11"/>
      <c r="KN246" s="11"/>
      <c r="KO246" s="11"/>
      <c r="KP246" s="11"/>
      <c r="KQ246" s="11"/>
      <c r="KR246" s="11"/>
      <c r="KS246" s="11"/>
      <c r="KT246" s="11"/>
      <c r="KU246" s="11"/>
      <c r="KV246" s="11"/>
      <c r="KW246" s="11"/>
      <c r="KX246" s="11"/>
      <c r="KY246" s="11"/>
      <c r="KZ246" s="11"/>
      <c r="LA246" s="11"/>
      <c r="LB246" s="11"/>
      <c r="LC246" s="11"/>
      <c r="LD246" s="11"/>
      <c r="LE246" s="11"/>
      <c r="LF246" s="11"/>
      <c r="LG246" s="11"/>
      <c r="LH246" s="11"/>
      <c r="LI246" s="11"/>
      <c r="LJ246" s="11"/>
      <c r="LK246" s="11"/>
      <c r="LL246" s="11"/>
      <c r="LM246" s="11"/>
      <c r="LN246" s="11"/>
      <c r="LO246" s="11"/>
      <c r="LP246" s="11"/>
      <c r="LQ246" s="11"/>
      <c r="LR246" s="11"/>
      <c r="LS246" s="11"/>
      <c r="LT246" s="11"/>
      <c r="LU246" s="11"/>
      <c r="LV246" s="11"/>
      <c r="LW246" s="11"/>
      <c r="LX246" s="11"/>
      <c r="LY246" s="11"/>
      <c r="LZ246" s="11"/>
      <c r="MA246" s="11"/>
      <c r="MB246" s="11"/>
      <c r="MC246" s="11"/>
      <c r="MD246" s="11"/>
      <c r="ME246" s="11"/>
      <c r="MF246" s="11"/>
      <c r="MG246" s="11"/>
      <c r="MH246" s="11"/>
      <c r="MI246" s="11"/>
      <c r="MJ246" s="11"/>
      <c r="MK246" s="11"/>
      <c r="ML246" s="11"/>
      <c r="MM246" s="11"/>
      <c r="MN246" s="11"/>
      <c r="MO246" s="11"/>
      <c r="MP246" s="11"/>
      <c r="MQ246" s="11"/>
      <c r="MR246" s="11"/>
      <c r="MS246" s="11"/>
      <c r="MT246" s="11"/>
      <c r="MU246" s="11"/>
      <c r="MV246" s="11"/>
      <c r="MW246" s="11"/>
      <c r="MX246" s="11"/>
      <c r="MY246" s="11"/>
      <c r="MZ246" s="11"/>
      <c r="NA246" s="11"/>
      <c r="NB246" s="11"/>
      <c r="NC246" s="11"/>
      <c r="ND246" s="11"/>
      <c r="NE246" s="11"/>
      <c r="NF246" s="11"/>
      <c r="NG246" s="11"/>
      <c r="NH246" s="11"/>
      <c r="NI246" s="11"/>
      <c r="NJ246" s="11"/>
      <c r="NK246" s="11"/>
      <c r="NL246" s="11"/>
      <c r="NM246" s="11"/>
      <c r="NN246" s="11"/>
      <c r="NO246" s="11"/>
      <c r="NP246" s="11"/>
      <c r="NQ246" s="11"/>
      <c r="NR246" s="11"/>
      <c r="NS246" s="11"/>
      <c r="NT246" s="11"/>
      <c r="NU246" s="11"/>
      <c r="NV246" s="11"/>
      <c r="NW246" s="11"/>
      <c r="NX246" s="11"/>
      <c r="NY246" s="11"/>
    </row>
    <row r="247" spans="1:395" ht="25" customHeight="1" outlineLevel="2" x14ac:dyDescent="0.25">
      <c r="B247" s="551" t="s">
        <v>495</v>
      </c>
      <c r="C247" s="60"/>
      <c r="D247" s="23"/>
      <c r="E247" s="23" t="s">
        <v>496</v>
      </c>
      <c r="F247" s="23" t="s">
        <v>497</v>
      </c>
      <c r="G247" s="23" t="s">
        <v>498</v>
      </c>
      <c r="H247" s="23" t="s">
        <v>499</v>
      </c>
      <c r="I247" s="23"/>
      <c r="J247" s="23"/>
      <c r="K247" s="23"/>
      <c r="L247" s="151"/>
      <c r="M247" s="431"/>
      <c r="N247" s="567"/>
      <c r="O247" s="569"/>
      <c r="P247" s="570"/>
      <c r="Q247" s="608"/>
      <c r="R247" s="570"/>
      <c r="S247" s="431"/>
      <c r="T247" s="440"/>
      <c r="U247" s="476"/>
      <c r="V247" s="477"/>
      <c r="W247" s="477"/>
      <c r="X247" s="477"/>
      <c r="Y247" s="477"/>
      <c r="Z247" s="477"/>
      <c r="AA247" s="478">
        <f t="shared" si="33"/>
        <v>0</v>
      </c>
      <c r="AB247" s="651"/>
      <c r="AC247" s="150"/>
      <c r="AD247" s="23"/>
      <c r="AE247" s="23"/>
      <c r="AF247" s="23"/>
      <c r="AG247" s="151"/>
      <c r="AH247" s="431"/>
      <c r="AI247" s="293"/>
      <c r="AJ247" s="294"/>
      <c r="AK247" s="294"/>
      <c r="AL247" s="294"/>
      <c r="AM247" s="294"/>
      <c r="AN247" s="295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  <c r="DF247" s="11"/>
      <c r="DG247" s="11"/>
      <c r="DH247" s="11"/>
      <c r="DI247" s="11"/>
      <c r="DJ247" s="11"/>
      <c r="DK247" s="11"/>
      <c r="DL247" s="11"/>
      <c r="DM247" s="11"/>
      <c r="DN247" s="11"/>
      <c r="DO247" s="11"/>
      <c r="DP247" s="11"/>
      <c r="DQ247" s="11"/>
      <c r="DR247" s="11"/>
      <c r="DS247" s="11"/>
      <c r="DT247" s="11"/>
      <c r="DU247" s="11"/>
      <c r="DV247" s="11"/>
      <c r="DW247" s="11"/>
      <c r="DX247" s="11"/>
      <c r="DY247" s="11"/>
      <c r="DZ247" s="11"/>
      <c r="EA247" s="11"/>
      <c r="EB247" s="11"/>
      <c r="EC247" s="11"/>
      <c r="ED247" s="11"/>
      <c r="EE247" s="11"/>
      <c r="EF247" s="11"/>
      <c r="EG247" s="11"/>
      <c r="EH247" s="11"/>
      <c r="EI247" s="11"/>
      <c r="EJ247" s="11"/>
      <c r="EK247" s="11"/>
      <c r="EL247" s="11"/>
      <c r="EM247" s="11"/>
      <c r="EN247" s="11"/>
      <c r="EO247" s="11"/>
      <c r="EP247" s="11"/>
      <c r="EQ247" s="11"/>
      <c r="ER247" s="11"/>
      <c r="ES247" s="11"/>
      <c r="ET247" s="11"/>
      <c r="EU247" s="11"/>
      <c r="EV247" s="11"/>
      <c r="EW247" s="11"/>
      <c r="EX247" s="11"/>
      <c r="EY247" s="11"/>
      <c r="EZ247" s="11"/>
      <c r="FA247" s="11"/>
      <c r="FB247" s="11"/>
      <c r="FC247" s="11"/>
      <c r="FD247" s="11"/>
      <c r="FE247" s="11"/>
      <c r="FF247" s="11"/>
      <c r="FG247" s="11"/>
      <c r="FH247" s="11"/>
      <c r="FI247" s="11"/>
      <c r="FJ247" s="11"/>
      <c r="FK247" s="11"/>
      <c r="FL247" s="11"/>
      <c r="FM247" s="11"/>
      <c r="FN247" s="11"/>
      <c r="FO247" s="11"/>
      <c r="FP247" s="11"/>
      <c r="FQ247" s="11"/>
      <c r="FR247" s="11"/>
      <c r="FS247" s="11"/>
      <c r="FT247" s="11"/>
      <c r="FU247" s="11"/>
      <c r="FV247" s="11"/>
      <c r="FW247" s="11"/>
      <c r="FX247" s="11"/>
      <c r="FY247" s="11"/>
      <c r="FZ247" s="11"/>
      <c r="GA247" s="11"/>
      <c r="GB247" s="11"/>
      <c r="GC247" s="11"/>
      <c r="GD247" s="11"/>
      <c r="GE247" s="11"/>
      <c r="GF247" s="11"/>
      <c r="GG247" s="11"/>
      <c r="GH247" s="11"/>
      <c r="GI247" s="11"/>
      <c r="GJ247" s="11"/>
      <c r="GK247" s="11"/>
      <c r="GL247" s="11"/>
      <c r="GM247" s="11"/>
      <c r="GN247" s="11"/>
      <c r="GO247" s="11"/>
      <c r="GP247" s="11"/>
      <c r="GQ247" s="11"/>
      <c r="GR247" s="11"/>
      <c r="GS247" s="11"/>
      <c r="GT247" s="11"/>
      <c r="GU247" s="11"/>
      <c r="GV247" s="11"/>
      <c r="GW247" s="11"/>
      <c r="GX247" s="11"/>
      <c r="GY247" s="11"/>
      <c r="GZ247" s="11"/>
      <c r="HA247" s="11"/>
      <c r="HB247" s="11"/>
      <c r="HC247" s="11"/>
      <c r="HD247" s="11"/>
      <c r="HE247" s="11"/>
      <c r="HF247" s="11"/>
      <c r="HG247" s="11"/>
      <c r="HH247" s="11"/>
      <c r="HI247" s="11"/>
      <c r="HJ247" s="11"/>
      <c r="HK247" s="11"/>
      <c r="HL247" s="11"/>
      <c r="HM247" s="11"/>
      <c r="HN247" s="11"/>
      <c r="HO247" s="11"/>
      <c r="HP247" s="11"/>
      <c r="HQ247" s="11"/>
      <c r="HR247" s="11"/>
      <c r="HS247" s="11"/>
      <c r="HT247" s="11"/>
      <c r="HU247" s="11"/>
      <c r="HV247" s="11"/>
      <c r="HW247" s="11"/>
      <c r="HX247" s="11"/>
      <c r="HY247" s="11"/>
      <c r="HZ247" s="11"/>
      <c r="IA247" s="11"/>
      <c r="IB247" s="11"/>
      <c r="IC247" s="11"/>
      <c r="ID247" s="11"/>
      <c r="IE247" s="11"/>
      <c r="IF247" s="11"/>
      <c r="IG247" s="11"/>
      <c r="IH247" s="11"/>
      <c r="II247" s="11"/>
      <c r="IJ247" s="11"/>
      <c r="IK247" s="11"/>
      <c r="IL247" s="11"/>
      <c r="IM247" s="11"/>
      <c r="IN247" s="11"/>
      <c r="IO247" s="11"/>
      <c r="IP247" s="11"/>
      <c r="IQ247" s="11"/>
      <c r="IR247" s="11"/>
      <c r="IS247" s="11"/>
      <c r="IT247" s="11"/>
      <c r="IU247" s="11"/>
      <c r="IV247" s="11"/>
      <c r="IW247" s="11"/>
      <c r="IX247" s="11"/>
      <c r="IY247" s="11"/>
      <c r="IZ247" s="11"/>
      <c r="JA247" s="11"/>
      <c r="JB247" s="11"/>
      <c r="JC247" s="11"/>
      <c r="JD247" s="11"/>
      <c r="JE247" s="11"/>
      <c r="JF247" s="11"/>
      <c r="JG247" s="11"/>
      <c r="JH247" s="11"/>
      <c r="JI247" s="11"/>
      <c r="JJ247" s="11"/>
      <c r="JK247" s="11"/>
      <c r="JL247" s="11"/>
      <c r="JM247" s="11"/>
      <c r="JN247" s="11"/>
      <c r="JO247" s="11"/>
      <c r="JP247" s="11"/>
      <c r="JQ247" s="11"/>
      <c r="JR247" s="11"/>
      <c r="JS247" s="11"/>
      <c r="JT247" s="11"/>
      <c r="JU247" s="11"/>
      <c r="JV247" s="11"/>
      <c r="JW247" s="11"/>
      <c r="JX247" s="11"/>
      <c r="JY247" s="11"/>
      <c r="JZ247" s="11"/>
      <c r="KA247" s="11"/>
      <c r="KB247" s="11"/>
      <c r="KC247" s="11"/>
      <c r="KD247" s="11"/>
      <c r="KE247" s="11"/>
      <c r="KF247" s="11"/>
      <c r="KG247" s="11"/>
      <c r="KH247" s="11"/>
      <c r="KI247" s="11"/>
      <c r="KJ247" s="11"/>
      <c r="KK247" s="11"/>
      <c r="KL247" s="11"/>
      <c r="KM247" s="11"/>
      <c r="KN247" s="11"/>
      <c r="KO247" s="11"/>
      <c r="KP247" s="11"/>
      <c r="KQ247" s="11"/>
      <c r="KR247" s="11"/>
      <c r="KS247" s="11"/>
      <c r="KT247" s="11"/>
      <c r="KU247" s="11"/>
      <c r="KV247" s="11"/>
      <c r="KW247" s="11"/>
      <c r="KX247" s="11"/>
      <c r="KY247" s="11"/>
      <c r="KZ247" s="11"/>
      <c r="LA247" s="11"/>
      <c r="LB247" s="11"/>
      <c r="LC247" s="11"/>
      <c r="LD247" s="11"/>
      <c r="LE247" s="11"/>
      <c r="LF247" s="11"/>
      <c r="LG247" s="11"/>
      <c r="LH247" s="11"/>
      <c r="LI247" s="11"/>
      <c r="LJ247" s="11"/>
      <c r="LK247" s="11"/>
      <c r="LL247" s="11"/>
      <c r="LM247" s="11"/>
      <c r="LN247" s="11"/>
      <c r="LO247" s="11"/>
      <c r="LP247" s="11"/>
      <c r="LQ247" s="11"/>
      <c r="LR247" s="11"/>
      <c r="LS247" s="11"/>
      <c r="LT247" s="11"/>
      <c r="LU247" s="11"/>
      <c r="LV247" s="11"/>
      <c r="LW247" s="11"/>
      <c r="LX247" s="11"/>
      <c r="LY247" s="11"/>
      <c r="LZ247" s="11"/>
      <c r="MA247" s="11"/>
      <c r="MB247" s="11"/>
      <c r="MC247" s="11"/>
      <c r="MD247" s="11"/>
      <c r="ME247" s="11"/>
      <c r="MF247" s="11"/>
      <c r="MG247" s="11"/>
      <c r="MH247" s="11"/>
      <c r="MI247" s="11"/>
      <c r="MJ247" s="11"/>
      <c r="MK247" s="11"/>
      <c r="ML247" s="11"/>
      <c r="MM247" s="11"/>
      <c r="MN247" s="11"/>
      <c r="MO247" s="11"/>
      <c r="MP247" s="11"/>
      <c r="MQ247" s="11"/>
      <c r="MR247" s="11"/>
      <c r="MS247" s="11"/>
      <c r="MT247" s="11"/>
      <c r="MU247" s="11"/>
      <c r="MV247" s="11"/>
      <c r="MW247" s="11"/>
      <c r="MX247" s="11"/>
      <c r="MY247" s="11"/>
      <c r="MZ247" s="11"/>
      <c r="NA247" s="11"/>
      <c r="NB247" s="11"/>
      <c r="NC247" s="11"/>
      <c r="ND247" s="11"/>
      <c r="NE247" s="11"/>
      <c r="NF247" s="11"/>
      <c r="NG247" s="11"/>
      <c r="NH247" s="11"/>
      <c r="NI247" s="11"/>
      <c r="NJ247" s="11"/>
      <c r="NK247" s="11"/>
      <c r="NL247" s="11"/>
      <c r="NM247" s="11"/>
      <c r="NN247" s="11"/>
      <c r="NO247" s="11"/>
      <c r="NP247" s="11"/>
      <c r="NQ247" s="11"/>
      <c r="NR247" s="11"/>
      <c r="NS247" s="11"/>
      <c r="NT247" s="11"/>
      <c r="NU247" s="11"/>
      <c r="NV247" s="11"/>
      <c r="NW247" s="11"/>
      <c r="NX247" s="11"/>
      <c r="NY247" s="11"/>
    </row>
    <row r="248" spans="1:395" ht="25" customHeight="1" outlineLevel="2" x14ac:dyDescent="0.25">
      <c r="B248" s="551" t="s">
        <v>500</v>
      </c>
      <c r="C248" s="60"/>
      <c r="D248" s="23"/>
      <c r="E248" s="23" t="s">
        <v>501</v>
      </c>
      <c r="F248" s="23" t="s">
        <v>502</v>
      </c>
      <c r="G248" s="23" t="s">
        <v>503</v>
      </c>
      <c r="H248" s="23" t="s">
        <v>504</v>
      </c>
      <c r="I248" s="24"/>
      <c r="J248" s="23"/>
      <c r="K248" s="23"/>
      <c r="L248" s="151"/>
      <c r="M248" s="431"/>
      <c r="N248" s="567"/>
      <c r="O248" s="569"/>
      <c r="P248" s="570"/>
      <c r="Q248" s="608"/>
      <c r="R248" s="570"/>
      <c r="S248" s="431"/>
      <c r="T248" s="440"/>
      <c r="U248" s="476"/>
      <c r="V248" s="477"/>
      <c r="W248" s="477"/>
      <c r="X248" s="477"/>
      <c r="Y248" s="477"/>
      <c r="Z248" s="477"/>
      <c r="AA248" s="478">
        <f t="shared" si="33"/>
        <v>0</v>
      </c>
      <c r="AB248" s="651"/>
      <c r="AC248" s="150"/>
      <c r="AD248" s="23"/>
      <c r="AE248" s="23"/>
      <c r="AF248" s="23"/>
      <c r="AG248" s="151"/>
      <c r="AH248" s="431"/>
      <c r="AI248" s="293"/>
      <c r="AJ248" s="294"/>
      <c r="AK248" s="294"/>
      <c r="AL248" s="294"/>
      <c r="AM248" s="294"/>
      <c r="AN248" s="295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  <c r="DF248" s="11"/>
      <c r="DG248" s="11"/>
      <c r="DH248" s="11"/>
      <c r="DI248" s="11"/>
      <c r="DJ248" s="11"/>
      <c r="DK248" s="11"/>
      <c r="DL248" s="11"/>
      <c r="DM248" s="11"/>
      <c r="DN248" s="11"/>
      <c r="DO248" s="11"/>
      <c r="DP248" s="11"/>
      <c r="DQ248" s="11"/>
      <c r="DR248" s="11"/>
      <c r="DS248" s="11"/>
      <c r="DT248" s="11"/>
      <c r="DU248" s="11"/>
      <c r="DV248" s="11"/>
      <c r="DW248" s="11"/>
      <c r="DX248" s="11"/>
      <c r="DY248" s="11"/>
      <c r="DZ248" s="11"/>
      <c r="EA248" s="11"/>
      <c r="EB248" s="11"/>
      <c r="EC248" s="11"/>
      <c r="ED248" s="11"/>
      <c r="EE248" s="11"/>
      <c r="EF248" s="11"/>
      <c r="EG248" s="11"/>
      <c r="EH248" s="11"/>
      <c r="EI248" s="11"/>
      <c r="EJ248" s="11"/>
      <c r="EK248" s="11"/>
      <c r="EL248" s="11"/>
      <c r="EM248" s="11"/>
      <c r="EN248" s="11"/>
      <c r="EO248" s="11"/>
      <c r="EP248" s="11"/>
      <c r="EQ248" s="11"/>
      <c r="ER248" s="11"/>
      <c r="ES248" s="11"/>
      <c r="ET248" s="11"/>
      <c r="EU248" s="11"/>
      <c r="EV248" s="11"/>
      <c r="EW248" s="11"/>
      <c r="EX248" s="11"/>
      <c r="EY248" s="11"/>
      <c r="EZ248" s="11"/>
      <c r="FA248" s="11"/>
      <c r="FB248" s="11"/>
      <c r="FC248" s="11"/>
      <c r="FD248" s="11"/>
      <c r="FE248" s="11"/>
      <c r="FF248" s="11"/>
      <c r="FG248" s="11"/>
      <c r="FH248" s="11"/>
      <c r="FI248" s="11"/>
      <c r="FJ248" s="11"/>
      <c r="FK248" s="11"/>
      <c r="FL248" s="11"/>
      <c r="FM248" s="11"/>
      <c r="FN248" s="11"/>
      <c r="FO248" s="11"/>
      <c r="FP248" s="11"/>
      <c r="FQ248" s="11"/>
      <c r="FR248" s="11"/>
      <c r="FS248" s="11"/>
      <c r="FT248" s="11"/>
      <c r="FU248" s="11"/>
      <c r="FV248" s="11"/>
      <c r="FW248" s="11"/>
      <c r="FX248" s="11"/>
      <c r="FY248" s="11"/>
      <c r="FZ248" s="11"/>
      <c r="GA248" s="11"/>
      <c r="GB248" s="11"/>
      <c r="GC248" s="11"/>
      <c r="GD248" s="11"/>
      <c r="GE248" s="11"/>
      <c r="GF248" s="11"/>
      <c r="GG248" s="11"/>
      <c r="GH248" s="11"/>
      <c r="GI248" s="11"/>
      <c r="GJ248" s="11"/>
      <c r="GK248" s="11"/>
      <c r="GL248" s="11"/>
      <c r="GM248" s="11"/>
      <c r="GN248" s="11"/>
      <c r="GO248" s="11"/>
      <c r="GP248" s="11"/>
      <c r="GQ248" s="11"/>
      <c r="GR248" s="11"/>
      <c r="GS248" s="11"/>
      <c r="GT248" s="11"/>
      <c r="GU248" s="11"/>
      <c r="GV248" s="11"/>
      <c r="GW248" s="11"/>
      <c r="GX248" s="11"/>
      <c r="GY248" s="11"/>
      <c r="GZ248" s="11"/>
      <c r="HA248" s="11"/>
      <c r="HB248" s="11"/>
      <c r="HC248" s="11"/>
      <c r="HD248" s="11"/>
      <c r="HE248" s="11"/>
      <c r="HF248" s="11"/>
      <c r="HG248" s="11"/>
      <c r="HH248" s="11"/>
      <c r="HI248" s="11"/>
      <c r="HJ248" s="11"/>
      <c r="HK248" s="11"/>
      <c r="HL248" s="11"/>
      <c r="HM248" s="11"/>
      <c r="HN248" s="11"/>
      <c r="HO248" s="11"/>
      <c r="HP248" s="11"/>
      <c r="HQ248" s="11"/>
      <c r="HR248" s="11"/>
      <c r="HS248" s="11"/>
      <c r="HT248" s="11"/>
      <c r="HU248" s="11"/>
      <c r="HV248" s="11"/>
      <c r="HW248" s="11"/>
      <c r="HX248" s="11"/>
      <c r="HY248" s="11"/>
      <c r="HZ248" s="11"/>
      <c r="IA248" s="11"/>
      <c r="IB248" s="11"/>
      <c r="IC248" s="11"/>
      <c r="ID248" s="11"/>
      <c r="IE248" s="11"/>
      <c r="IF248" s="11"/>
      <c r="IG248" s="11"/>
      <c r="IH248" s="11"/>
      <c r="II248" s="11"/>
      <c r="IJ248" s="11"/>
      <c r="IK248" s="11"/>
      <c r="IL248" s="11"/>
      <c r="IM248" s="11"/>
      <c r="IN248" s="11"/>
      <c r="IO248" s="11"/>
      <c r="IP248" s="11"/>
      <c r="IQ248" s="11"/>
      <c r="IR248" s="11"/>
      <c r="IS248" s="11"/>
      <c r="IT248" s="11"/>
      <c r="IU248" s="11"/>
      <c r="IV248" s="11"/>
      <c r="IW248" s="11"/>
      <c r="IX248" s="11"/>
      <c r="IY248" s="11"/>
      <c r="IZ248" s="11"/>
      <c r="JA248" s="11"/>
      <c r="JB248" s="11"/>
      <c r="JC248" s="11"/>
      <c r="JD248" s="11"/>
      <c r="JE248" s="11"/>
      <c r="JF248" s="11"/>
      <c r="JG248" s="11"/>
      <c r="JH248" s="11"/>
      <c r="JI248" s="11"/>
      <c r="JJ248" s="11"/>
      <c r="JK248" s="11"/>
      <c r="JL248" s="11"/>
      <c r="JM248" s="11"/>
      <c r="JN248" s="11"/>
      <c r="JO248" s="11"/>
      <c r="JP248" s="11"/>
      <c r="JQ248" s="11"/>
      <c r="JR248" s="11"/>
      <c r="JS248" s="11"/>
      <c r="JT248" s="11"/>
      <c r="JU248" s="11"/>
      <c r="JV248" s="11"/>
      <c r="JW248" s="11"/>
      <c r="JX248" s="11"/>
      <c r="JY248" s="11"/>
      <c r="JZ248" s="11"/>
      <c r="KA248" s="11"/>
      <c r="KB248" s="11"/>
      <c r="KC248" s="11"/>
      <c r="KD248" s="11"/>
      <c r="KE248" s="11"/>
      <c r="KF248" s="11"/>
      <c r="KG248" s="11"/>
      <c r="KH248" s="11"/>
      <c r="KI248" s="11"/>
      <c r="KJ248" s="11"/>
      <c r="KK248" s="11"/>
      <c r="KL248" s="11"/>
      <c r="KM248" s="11"/>
      <c r="KN248" s="11"/>
      <c r="KO248" s="11"/>
      <c r="KP248" s="11"/>
      <c r="KQ248" s="11"/>
      <c r="KR248" s="11"/>
      <c r="KS248" s="11"/>
      <c r="KT248" s="11"/>
      <c r="KU248" s="11"/>
      <c r="KV248" s="11"/>
      <c r="KW248" s="11"/>
      <c r="KX248" s="11"/>
      <c r="KY248" s="11"/>
      <c r="KZ248" s="11"/>
      <c r="LA248" s="11"/>
      <c r="LB248" s="11"/>
      <c r="LC248" s="11"/>
      <c r="LD248" s="11"/>
      <c r="LE248" s="11"/>
      <c r="LF248" s="11"/>
      <c r="LG248" s="11"/>
      <c r="LH248" s="11"/>
      <c r="LI248" s="11"/>
      <c r="LJ248" s="11"/>
      <c r="LK248" s="11"/>
      <c r="LL248" s="11"/>
      <c r="LM248" s="11"/>
      <c r="LN248" s="11"/>
      <c r="LO248" s="11"/>
      <c r="LP248" s="11"/>
      <c r="LQ248" s="11"/>
      <c r="LR248" s="11"/>
      <c r="LS248" s="11"/>
      <c r="LT248" s="11"/>
      <c r="LU248" s="11"/>
      <c r="LV248" s="11"/>
      <c r="LW248" s="11"/>
      <c r="LX248" s="11"/>
      <c r="LY248" s="11"/>
      <c r="LZ248" s="11"/>
      <c r="MA248" s="11"/>
      <c r="MB248" s="11"/>
      <c r="MC248" s="11"/>
      <c r="MD248" s="11"/>
      <c r="ME248" s="11"/>
      <c r="MF248" s="11"/>
      <c r="MG248" s="11"/>
      <c r="MH248" s="11"/>
      <c r="MI248" s="11"/>
      <c r="MJ248" s="11"/>
      <c r="MK248" s="11"/>
      <c r="ML248" s="11"/>
      <c r="MM248" s="11"/>
      <c r="MN248" s="11"/>
      <c r="MO248" s="11"/>
      <c r="MP248" s="11"/>
      <c r="MQ248" s="11"/>
      <c r="MR248" s="11"/>
      <c r="MS248" s="11"/>
      <c r="MT248" s="11"/>
      <c r="MU248" s="11"/>
      <c r="MV248" s="11"/>
      <c r="MW248" s="11"/>
      <c r="MX248" s="11"/>
      <c r="MY248" s="11"/>
      <c r="MZ248" s="11"/>
      <c r="NA248" s="11"/>
      <c r="NB248" s="11"/>
      <c r="NC248" s="11"/>
      <c r="ND248" s="11"/>
      <c r="NE248" s="11"/>
      <c r="NF248" s="11"/>
      <c r="NG248" s="11"/>
      <c r="NH248" s="11"/>
      <c r="NI248" s="11"/>
      <c r="NJ248" s="11"/>
      <c r="NK248" s="11"/>
      <c r="NL248" s="11"/>
      <c r="NM248" s="11"/>
      <c r="NN248" s="11"/>
      <c r="NO248" s="11"/>
      <c r="NP248" s="11"/>
      <c r="NQ248" s="11"/>
      <c r="NR248" s="11"/>
      <c r="NS248" s="11"/>
      <c r="NT248" s="11"/>
      <c r="NU248" s="11"/>
      <c r="NV248" s="11"/>
      <c r="NW248" s="11"/>
      <c r="NX248" s="11"/>
      <c r="NY248" s="11"/>
    </row>
    <row r="249" spans="1:395" ht="25" customHeight="1" outlineLevel="2" x14ac:dyDescent="0.25">
      <c r="B249" s="551" t="s">
        <v>505</v>
      </c>
      <c r="C249" s="60"/>
      <c r="D249" s="23"/>
      <c r="E249" s="23" t="s">
        <v>506</v>
      </c>
      <c r="F249" s="23" t="s">
        <v>456</v>
      </c>
      <c r="G249" s="23" t="s">
        <v>507</v>
      </c>
      <c r="H249" s="23" t="s">
        <v>508</v>
      </c>
      <c r="I249" s="23" t="s">
        <v>713</v>
      </c>
      <c r="J249" s="23"/>
      <c r="K249" s="23"/>
      <c r="L249" s="151"/>
      <c r="M249" s="431"/>
      <c r="N249" s="567"/>
      <c r="O249" s="569"/>
      <c r="P249" s="570"/>
      <c r="Q249" s="608"/>
      <c r="R249" s="570"/>
      <c r="S249" s="431"/>
      <c r="T249" s="440"/>
      <c r="U249" s="476"/>
      <c r="V249" s="477"/>
      <c r="W249" s="477"/>
      <c r="X249" s="477"/>
      <c r="Y249" s="477"/>
      <c r="Z249" s="477"/>
      <c r="AA249" s="478">
        <f t="shared" si="33"/>
        <v>0</v>
      </c>
      <c r="AB249" s="651"/>
      <c r="AC249" s="150"/>
      <c r="AD249" s="23"/>
      <c r="AE249" s="23"/>
      <c r="AF249" s="23"/>
      <c r="AG249" s="151"/>
      <c r="AH249" s="431"/>
      <c r="AI249" s="293"/>
      <c r="AJ249" s="294"/>
      <c r="AK249" s="294"/>
      <c r="AL249" s="294"/>
      <c r="AM249" s="294"/>
      <c r="AN249" s="295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  <c r="IO249" s="11"/>
      <c r="IP249" s="11"/>
      <c r="IQ249" s="11"/>
      <c r="IR249" s="11"/>
      <c r="IS249" s="11"/>
      <c r="IT249" s="11"/>
      <c r="IU249" s="11"/>
      <c r="IV249" s="11"/>
      <c r="IW249" s="11"/>
      <c r="IX249" s="11"/>
      <c r="IY249" s="11"/>
      <c r="IZ249" s="11"/>
      <c r="JA249" s="11"/>
      <c r="JB249" s="11"/>
      <c r="JC249" s="11"/>
      <c r="JD249" s="11"/>
      <c r="JE249" s="11"/>
      <c r="JF249" s="11"/>
      <c r="JG249" s="11"/>
      <c r="JH249" s="11"/>
      <c r="JI249" s="11"/>
      <c r="JJ249" s="11"/>
      <c r="JK249" s="11"/>
      <c r="JL249" s="11"/>
      <c r="JM249" s="11"/>
      <c r="JN249" s="11"/>
      <c r="JO249" s="11"/>
      <c r="JP249" s="11"/>
      <c r="JQ249" s="11"/>
      <c r="JR249" s="11"/>
      <c r="JS249" s="11"/>
      <c r="JT249" s="11"/>
      <c r="JU249" s="11"/>
      <c r="JV249" s="11"/>
      <c r="JW249" s="11"/>
      <c r="JX249" s="11"/>
      <c r="JY249" s="11"/>
      <c r="JZ249" s="11"/>
      <c r="KA249" s="11"/>
      <c r="KB249" s="11"/>
      <c r="KC249" s="11"/>
      <c r="KD249" s="11"/>
      <c r="KE249" s="11"/>
      <c r="KF249" s="11"/>
      <c r="KG249" s="11"/>
      <c r="KH249" s="11"/>
      <c r="KI249" s="11"/>
      <c r="KJ249" s="11"/>
      <c r="KK249" s="11"/>
      <c r="KL249" s="11"/>
      <c r="KM249" s="11"/>
      <c r="KN249" s="11"/>
      <c r="KO249" s="11"/>
      <c r="KP249" s="11"/>
      <c r="KQ249" s="11"/>
      <c r="KR249" s="11"/>
      <c r="KS249" s="11"/>
      <c r="KT249" s="11"/>
      <c r="KU249" s="11"/>
      <c r="KV249" s="11"/>
      <c r="KW249" s="11"/>
      <c r="KX249" s="11"/>
      <c r="KY249" s="11"/>
      <c r="KZ249" s="11"/>
      <c r="LA249" s="11"/>
      <c r="LB249" s="11"/>
      <c r="LC249" s="11"/>
      <c r="LD249" s="11"/>
      <c r="LE249" s="11"/>
      <c r="LF249" s="11"/>
      <c r="LG249" s="11"/>
      <c r="LH249" s="11"/>
      <c r="LI249" s="11"/>
      <c r="LJ249" s="11"/>
      <c r="LK249" s="11"/>
      <c r="LL249" s="11"/>
      <c r="LM249" s="11"/>
      <c r="LN249" s="11"/>
      <c r="LO249" s="11"/>
      <c r="LP249" s="11"/>
      <c r="LQ249" s="11"/>
      <c r="LR249" s="11"/>
      <c r="LS249" s="11"/>
      <c r="LT249" s="11"/>
      <c r="LU249" s="11"/>
      <c r="LV249" s="11"/>
      <c r="LW249" s="11"/>
      <c r="LX249" s="11"/>
      <c r="LY249" s="11"/>
      <c r="LZ249" s="11"/>
      <c r="MA249" s="11"/>
      <c r="MB249" s="11"/>
      <c r="MC249" s="11"/>
      <c r="MD249" s="11"/>
      <c r="ME249" s="11"/>
      <c r="MF249" s="11"/>
      <c r="MG249" s="11"/>
      <c r="MH249" s="11"/>
      <c r="MI249" s="11"/>
      <c r="MJ249" s="11"/>
      <c r="MK249" s="11"/>
      <c r="ML249" s="11"/>
      <c r="MM249" s="11"/>
      <c r="MN249" s="11"/>
      <c r="MO249" s="11"/>
      <c r="MP249" s="11"/>
      <c r="MQ249" s="11"/>
      <c r="MR249" s="11"/>
      <c r="MS249" s="11"/>
      <c r="MT249" s="11"/>
      <c r="MU249" s="11"/>
      <c r="MV249" s="11"/>
      <c r="MW249" s="11"/>
      <c r="MX249" s="11"/>
      <c r="MY249" s="11"/>
      <c r="MZ249" s="11"/>
      <c r="NA249" s="11"/>
      <c r="NB249" s="11"/>
      <c r="NC249" s="11"/>
      <c r="ND249" s="11"/>
      <c r="NE249" s="11"/>
      <c r="NF249" s="11"/>
      <c r="NG249" s="11"/>
      <c r="NH249" s="11"/>
      <c r="NI249" s="11"/>
      <c r="NJ249" s="11"/>
      <c r="NK249" s="11"/>
      <c r="NL249" s="11"/>
      <c r="NM249" s="11"/>
      <c r="NN249" s="11"/>
      <c r="NO249" s="11"/>
      <c r="NP249" s="11"/>
      <c r="NQ249" s="11"/>
      <c r="NR249" s="11"/>
      <c r="NS249" s="11"/>
      <c r="NT249" s="11"/>
      <c r="NU249" s="11"/>
      <c r="NV249" s="11"/>
      <c r="NW249" s="11"/>
      <c r="NX249" s="11"/>
      <c r="NY249" s="11"/>
    </row>
    <row r="250" spans="1:395" ht="25" customHeight="1" outlineLevel="2" x14ac:dyDescent="0.25">
      <c r="B250" s="551" t="s">
        <v>509</v>
      </c>
      <c r="C250" s="60"/>
      <c r="D250" s="23"/>
      <c r="E250" s="23" t="s">
        <v>510</v>
      </c>
      <c r="F250" s="23" t="s">
        <v>511</v>
      </c>
      <c r="G250" s="23" t="s">
        <v>512</v>
      </c>
      <c r="H250" s="23" t="s">
        <v>513</v>
      </c>
      <c r="I250" s="23" t="s">
        <v>514</v>
      </c>
      <c r="J250" s="23"/>
      <c r="K250" s="23"/>
      <c r="L250" s="151"/>
      <c r="M250" s="431"/>
      <c r="N250" s="567"/>
      <c r="O250" s="569"/>
      <c r="P250" s="570"/>
      <c r="Q250" s="608"/>
      <c r="R250" s="570"/>
      <c r="S250" s="431"/>
      <c r="T250" s="440"/>
      <c r="U250" s="476"/>
      <c r="V250" s="477"/>
      <c r="W250" s="477"/>
      <c r="X250" s="477"/>
      <c r="Y250" s="477"/>
      <c r="Z250" s="477"/>
      <c r="AA250" s="478">
        <f t="shared" si="33"/>
        <v>0</v>
      </c>
      <c r="AB250" s="651"/>
      <c r="AC250" s="150"/>
      <c r="AD250" s="23"/>
      <c r="AE250" s="23"/>
      <c r="AF250" s="23"/>
      <c r="AG250" s="151"/>
      <c r="AH250" s="431"/>
      <c r="AI250" s="293"/>
      <c r="AJ250" s="294"/>
      <c r="AK250" s="294"/>
      <c r="AL250" s="294"/>
      <c r="AM250" s="294"/>
      <c r="AN250" s="295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  <c r="IO250" s="11"/>
      <c r="IP250" s="11"/>
      <c r="IQ250" s="11"/>
      <c r="IR250" s="11"/>
      <c r="IS250" s="11"/>
      <c r="IT250" s="11"/>
      <c r="IU250" s="11"/>
      <c r="IV250" s="11"/>
      <c r="IW250" s="11"/>
      <c r="IX250" s="11"/>
      <c r="IY250" s="11"/>
      <c r="IZ250" s="11"/>
      <c r="JA250" s="11"/>
      <c r="JB250" s="11"/>
      <c r="JC250" s="11"/>
      <c r="JD250" s="11"/>
      <c r="JE250" s="11"/>
      <c r="JF250" s="11"/>
      <c r="JG250" s="11"/>
      <c r="JH250" s="11"/>
      <c r="JI250" s="11"/>
      <c r="JJ250" s="11"/>
      <c r="JK250" s="11"/>
      <c r="JL250" s="11"/>
      <c r="JM250" s="11"/>
      <c r="JN250" s="11"/>
      <c r="JO250" s="11"/>
      <c r="JP250" s="11"/>
      <c r="JQ250" s="11"/>
      <c r="JR250" s="11"/>
      <c r="JS250" s="11"/>
      <c r="JT250" s="11"/>
      <c r="JU250" s="11"/>
      <c r="JV250" s="11"/>
      <c r="JW250" s="11"/>
      <c r="JX250" s="11"/>
      <c r="JY250" s="11"/>
      <c r="JZ250" s="11"/>
      <c r="KA250" s="11"/>
      <c r="KB250" s="11"/>
      <c r="KC250" s="11"/>
      <c r="KD250" s="11"/>
      <c r="KE250" s="11"/>
      <c r="KF250" s="11"/>
      <c r="KG250" s="11"/>
      <c r="KH250" s="11"/>
      <c r="KI250" s="11"/>
      <c r="KJ250" s="11"/>
      <c r="KK250" s="11"/>
      <c r="KL250" s="11"/>
      <c r="KM250" s="11"/>
      <c r="KN250" s="11"/>
      <c r="KO250" s="11"/>
      <c r="KP250" s="11"/>
      <c r="KQ250" s="11"/>
      <c r="KR250" s="11"/>
      <c r="KS250" s="11"/>
      <c r="KT250" s="11"/>
      <c r="KU250" s="11"/>
      <c r="KV250" s="11"/>
      <c r="KW250" s="11"/>
      <c r="KX250" s="11"/>
      <c r="KY250" s="11"/>
      <c r="KZ250" s="11"/>
      <c r="LA250" s="11"/>
      <c r="LB250" s="11"/>
      <c r="LC250" s="11"/>
      <c r="LD250" s="11"/>
      <c r="LE250" s="11"/>
      <c r="LF250" s="11"/>
      <c r="LG250" s="11"/>
      <c r="LH250" s="11"/>
      <c r="LI250" s="11"/>
      <c r="LJ250" s="11"/>
      <c r="LK250" s="11"/>
      <c r="LL250" s="11"/>
      <c r="LM250" s="11"/>
      <c r="LN250" s="11"/>
      <c r="LO250" s="11"/>
      <c r="LP250" s="11"/>
      <c r="LQ250" s="11"/>
      <c r="LR250" s="11"/>
      <c r="LS250" s="11"/>
      <c r="LT250" s="11"/>
      <c r="LU250" s="11"/>
      <c r="LV250" s="11"/>
      <c r="LW250" s="11"/>
      <c r="LX250" s="11"/>
      <c r="LY250" s="11"/>
      <c r="LZ250" s="11"/>
      <c r="MA250" s="11"/>
      <c r="MB250" s="11"/>
      <c r="MC250" s="11"/>
      <c r="MD250" s="11"/>
      <c r="ME250" s="11"/>
      <c r="MF250" s="11"/>
      <c r="MG250" s="11"/>
      <c r="MH250" s="11"/>
      <c r="MI250" s="11"/>
      <c r="MJ250" s="11"/>
      <c r="MK250" s="11"/>
      <c r="ML250" s="11"/>
      <c r="MM250" s="11"/>
      <c r="MN250" s="11"/>
      <c r="MO250" s="11"/>
      <c r="MP250" s="11"/>
      <c r="MQ250" s="11"/>
      <c r="MR250" s="11"/>
      <c r="MS250" s="11"/>
      <c r="MT250" s="11"/>
      <c r="MU250" s="11"/>
      <c r="MV250" s="11"/>
      <c r="MW250" s="11"/>
      <c r="MX250" s="11"/>
      <c r="MY250" s="11"/>
      <c r="MZ250" s="11"/>
      <c r="NA250" s="11"/>
      <c r="NB250" s="11"/>
      <c r="NC250" s="11"/>
      <c r="ND250" s="11"/>
      <c r="NE250" s="11"/>
      <c r="NF250" s="11"/>
      <c r="NG250" s="11"/>
      <c r="NH250" s="11"/>
      <c r="NI250" s="11"/>
      <c r="NJ250" s="11"/>
      <c r="NK250" s="11"/>
      <c r="NL250" s="11"/>
      <c r="NM250" s="11"/>
      <c r="NN250" s="11"/>
      <c r="NO250" s="11"/>
      <c r="NP250" s="11"/>
      <c r="NQ250" s="11"/>
      <c r="NR250" s="11"/>
      <c r="NS250" s="11"/>
      <c r="NT250" s="11"/>
      <c r="NU250" s="11"/>
      <c r="NV250" s="11"/>
      <c r="NW250" s="11"/>
      <c r="NX250" s="11"/>
      <c r="NY250" s="11"/>
    </row>
    <row r="251" spans="1:395" ht="25" customHeight="1" outlineLevel="2" x14ac:dyDescent="0.25">
      <c r="B251" s="551"/>
      <c r="C251" s="60"/>
      <c r="D251" s="23"/>
      <c r="E251" s="23"/>
      <c r="F251" s="23"/>
      <c r="G251" s="23"/>
      <c r="H251" s="23"/>
      <c r="I251" s="23"/>
      <c r="J251" s="23"/>
      <c r="K251" s="23"/>
      <c r="L251" s="23"/>
      <c r="M251" s="431"/>
      <c r="N251" s="567"/>
      <c r="O251" s="569"/>
      <c r="P251" s="570"/>
      <c r="Q251" s="573"/>
      <c r="R251" s="574"/>
      <c r="S251" s="431"/>
      <c r="T251" s="440"/>
      <c r="U251" s="607"/>
      <c r="V251" s="477"/>
      <c r="W251" s="477"/>
      <c r="X251" s="477"/>
      <c r="Y251" s="477"/>
      <c r="Z251" s="606"/>
      <c r="AA251" s="478"/>
      <c r="AB251" s="651"/>
      <c r="AC251" s="150"/>
      <c r="AD251" s="23"/>
      <c r="AE251" s="23"/>
      <c r="AF251" s="23"/>
      <c r="AG251" s="151"/>
      <c r="AH251" s="431"/>
      <c r="AI251" s="293"/>
      <c r="AJ251" s="294"/>
      <c r="AK251" s="294"/>
      <c r="AL251" s="294"/>
      <c r="AM251" s="294"/>
      <c r="AN251" s="295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  <c r="IO251" s="11"/>
      <c r="IP251" s="11"/>
      <c r="IQ251" s="11"/>
      <c r="IR251" s="11"/>
      <c r="IS251" s="11"/>
      <c r="IT251" s="11"/>
      <c r="IU251" s="11"/>
      <c r="IV251" s="11"/>
      <c r="IW251" s="11"/>
      <c r="IX251" s="11"/>
      <c r="IY251" s="11"/>
      <c r="IZ251" s="11"/>
      <c r="JA251" s="11"/>
      <c r="JB251" s="11"/>
      <c r="JC251" s="11"/>
      <c r="JD251" s="11"/>
      <c r="JE251" s="11"/>
      <c r="JF251" s="11"/>
      <c r="JG251" s="11"/>
      <c r="JH251" s="11"/>
      <c r="JI251" s="11"/>
      <c r="JJ251" s="11"/>
      <c r="JK251" s="11"/>
      <c r="JL251" s="11"/>
      <c r="JM251" s="11"/>
      <c r="JN251" s="11"/>
      <c r="JO251" s="11"/>
      <c r="JP251" s="11"/>
      <c r="JQ251" s="11"/>
      <c r="JR251" s="11"/>
      <c r="JS251" s="11"/>
      <c r="JT251" s="11"/>
      <c r="JU251" s="11"/>
      <c r="JV251" s="11"/>
      <c r="JW251" s="11"/>
      <c r="JX251" s="11"/>
      <c r="JY251" s="11"/>
      <c r="JZ251" s="11"/>
      <c r="KA251" s="11"/>
      <c r="KB251" s="11"/>
      <c r="KC251" s="11"/>
      <c r="KD251" s="11"/>
      <c r="KE251" s="11"/>
      <c r="KF251" s="11"/>
      <c r="KG251" s="11"/>
      <c r="KH251" s="11"/>
      <c r="KI251" s="11"/>
      <c r="KJ251" s="11"/>
      <c r="KK251" s="11"/>
      <c r="KL251" s="11"/>
      <c r="KM251" s="11"/>
      <c r="KN251" s="11"/>
      <c r="KO251" s="11"/>
      <c r="KP251" s="11"/>
      <c r="KQ251" s="11"/>
      <c r="KR251" s="11"/>
      <c r="KS251" s="11"/>
      <c r="KT251" s="11"/>
      <c r="KU251" s="11"/>
      <c r="KV251" s="11"/>
      <c r="KW251" s="11"/>
      <c r="KX251" s="11"/>
      <c r="KY251" s="11"/>
      <c r="KZ251" s="11"/>
      <c r="LA251" s="11"/>
      <c r="LB251" s="11"/>
      <c r="LC251" s="11"/>
      <c r="LD251" s="11"/>
      <c r="LE251" s="11"/>
      <c r="LF251" s="11"/>
      <c r="LG251" s="11"/>
      <c r="LH251" s="11"/>
      <c r="LI251" s="11"/>
      <c r="LJ251" s="11"/>
      <c r="LK251" s="11"/>
      <c r="LL251" s="11"/>
      <c r="LM251" s="11"/>
      <c r="LN251" s="11"/>
      <c r="LO251" s="11"/>
      <c r="LP251" s="11"/>
      <c r="LQ251" s="11"/>
      <c r="LR251" s="11"/>
      <c r="LS251" s="11"/>
      <c r="LT251" s="11"/>
      <c r="LU251" s="11"/>
      <c r="LV251" s="11"/>
      <c r="LW251" s="11"/>
      <c r="LX251" s="11"/>
      <c r="LY251" s="11"/>
      <c r="LZ251" s="11"/>
      <c r="MA251" s="11"/>
      <c r="MB251" s="11"/>
      <c r="MC251" s="11"/>
      <c r="MD251" s="11"/>
      <c r="ME251" s="11"/>
      <c r="MF251" s="11"/>
      <c r="MG251" s="11"/>
      <c r="MH251" s="11"/>
      <c r="MI251" s="11"/>
      <c r="MJ251" s="11"/>
      <c r="MK251" s="11"/>
      <c r="ML251" s="11"/>
      <c r="MM251" s="11"/>
      <c r="MN251" s="11"/>
      <c r="MO251" s="11"/>
      <c r="MP251" s="11"/>
      <c r="MQ251" s="11"/>
      <c r="MR251" s="11"/>
      <c r="MS251" s="11"/>
      <c r="MT251" s="11"/>
      <c r="MU251" s="11"/>
      <c r="MV251" s="11"/>
      <c r="MW251" s="11"/>
      <c r="MX251" s="11"/>
      <c r="MY251" s="11"/>
      <c r="MZ251" s="11"/>
      <c r="NA251" s="11"/>
      <c r="NB251" s="11"/>
      <c r="NC251" s="11"/>
      <c r="ND251" s="11"/>
      <c r="NE251" s="11"/>
      <c r="NF251" s="11"/>
      <c r="NG251" s="11"/>
      <c r="NH251" s="11"/>
      <c r="NI251" s="11"/>
      <c r="NJ251" s="11"/>
      <c r="NK251" s="11"/>
      <c r="NL251" s="11"/>
      <c r="NM251" s="11"/>
      <c r="NN251" s="11"/>
      <c r="NO251" s="11"/>
      <c r="NP251" s="11"/>
      <c r="NQ251" s="11"/>
      <c r="NR251" s="11"/>
      <c r="NS251" s="11"/>
      <c r="NT251" s="11"/>
      <c r="NU251" s="11"/>
      <c r="NV251" s="11"/>
      <c r="NW251" s="11"/>
      <c r="NX251" s="11"/>
      <c r="NY251" s="11"/>
    </row>
    <row r="252" spans="1:395" ht="25" customHeight="1" outlineLevel="2" x14ac:dyDescent="0.25">
      <c r="B252" s="552">
        <v>10</v>
      </c>
      <c r="C252" s="503"/>
      <c r="D252" s="153"/>
      <c r="E252" s="153"/>
      <c r="F252" s="153"/>
      <c r="G252" s="153"/>
      <c r="H252" s="153"/>
      <c r="I252" s="153"/>
      <c r="J252" s="153"/>
      <c r="K252" s="153"/>
      <c r="L252" s="154"/>
      <c r="M252" s="431"/>
      <c r="N252" s="568"/>
      <c r="O252" s="571"/>
      <c r="P252" s="572"/>
      <c r="Q252" s="609"/>
      <c r="R252" s="572"/>
      <c r="S252" s="431"/>
      <c r="T252" s="441"/>
      <c r="U252" s="479"/>
      <c r="V252" s="480"/>
      <c r="W252" s="480"/>
      <c r="X252" s="480"/>
      <c r="Y252" s="480"/>
      <c r="Z252" s="480"/>
      <c r="AA252" s="481">
        <f t="shared" si="33"/>
        <v>0</v>
      </c>
      <c r="AB252" s="652"/>
      <c r="AC252" s="152"/>
      <c r="AD252" s="153"/>
      <c r="AE252" s="153"/>
      <c r="AF252" s="153"/>
      <c r="AG252" s="154"/>
      <c r="AH252" s="431"/>
      <c r="AI252" s="296"/>
      <c r="AJ252" s="297"/>
      <c r="AK252" s="297"/>
      <c r="AL252" s="297"/>
      <c r="AM252" s="297"/>
      <c r="AN252" s="298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  <c r="IO252" s="11"/>
      <c r="IP252" s="11"/>
      <c r="IQ252" s="11"/>
      <c r="IR252" s="11"/>
      <c r="IS252" s="11"/>
      <c r="IT252" s="11"/>
      <c r="IU252" s="11"/>
      <c r="IV252" s="11"/>
      <c r="IW252" s="11"/>
      <c r="IX252" s="11"/>
      <c r="IY252" s="11"/>
      <c r="IZ252" s="11"/>
      <c r="JA252" s="11"/>
      <c r="JB252" s="11"/>
      <c r="JC252" s="11"/>
      <c r="JD252" s="11"/>
      <c r="JE252" s="11"/>
      <c r="JF252" s="11"/>
      <c r="JG252" s="11"/>
      <c r="JH252" s="11"/>
      <c r="JI252" s="11"/>
      <c r="JJ252" s="11"/>
      <c r="JK252" s="11"/>
      <c r="JL252" s="11"/>
      <c r="JM252" s="11"/>
      <c r="JN252" s="11"/>
      <c r="JO252" s="11"/>
      <c r="JP252" s="11"/>
      <c r="JQ252" s="11"/>
      <c r="JR252" s="11"/>
      <c r="JS252" s="11"/>
      <c r="JT252" s="11"/>
      <c r="JU252" s="11"/>
      <c r="JV252" s="11"/>
      <c r="JW252" s="11"/>
      <c r="JX252" s="11"/>
      <c r="JY252" s="11"/>
      <c r="JZ252" s="11"/>
      <c r="KA252" s="11"/>
      <c r="KB252" s="11"/>
      <c r="KC252" s="11"/>
      <c r="KD252" s="11"/>
      <c r="KE252" s="11"/>
      <c r="KF252" s="11"/>
      <c r="KG252" s="11"/>
      <c r="KH252" s="11"/>
      <c r="KI252" s="11"/>
      <c r="KJ252" s="11"/>
      <c r="KK252" s="11"/>
      <c r="KL252" s="11"/>
      <c r="KM252" s="11"/>
      <c r="KN252" s="11"/>
      <c r="KO252" s="11"/>
      <c r="KP252" s="11"/>
      <c r="KQ252" s="11"/>
      <c r="KR252" s="11"/>
      <c r="KS252" s="11"/>
      <c r="KT252" s="11"/>
      <c r="KU252" s="11"/>
      <c r="KV252" s="11"/>
      <c r="KW252" s="11"/>
      <c r="KX252" s="11"/>
      <c r="KY252" s="11"/>
      <c r="KZ252" s="11"/>
      <c r="LA252" s="11"/>
      <c r="LB252" s="11"/>
      <c r="LC252" s="11"/>
      <c r="LD252" s="11"/>
      <c r="LE252" s="11"/>
      <c r="LF252" s="11"/>
      <c r="LG252" s="11"/>
      <c r="LH252" s="11"/>
      <c r="LI252" s="11"/>
      <c r="LJ252" s="11"/>
      <c r="LK252" s="11"/>
      <c r="LL252" s="11"/>
      <c r="LM252" s="11"/>
      <c r="LN252" s="11"/>
      <c r="LO252" s="11"/>
      <c r="LP252" s="11"/>
      <c r="LQ252" s="11"/>
      <c r="LR252" s="11"/>
      <c r="LS252" s="11"/>
      <c r="LT252" s="11"/>
      <c r="LU252" s="11"/>
      <c r="LV252" s="11"/>
      <c r="LW252" s="11"/>
      <c r="LX252" s="11"/>
      <c r="LY252" s="11"/>
      <c r="LZ252" s="11"/>
      <c r="MA252" s="11"/>
      <c r="MB252" s="11"/>
      <c r="MC252" s="11"/>
      <c r="MD252" s="11"/>
      <c r="ME252" s="11"/>
      <c r="MF252" s="11"/>
      <c r="MG252" s="11"/>
      <c r="MH252" s="11"/>
      <c r="MI252" s="11"/>
      <c r="MJ252" s="11"/>
      <c r="MK252" s="11"/>
      <c r="ML252" s="11"/>
      <c r="MM252" s="11"/>
      <c r="MN252" s="11"/>
      <c r="MO252" s="11"/>
      <c r="MP252" s="11"/>
      <c r="MQ252" s="11"/>
      <c r="MR252" s="11"/>
      <c r="MS252" s="11"/>
      <c r="MT252" s="11"/>
      <c r="MU252" s="11"/>
      <c r="MV252" s="11"/>
      <c r="MW252" s="11"/>
      <c r="MX252" s="11"/>
      <c r="MY252" s="11"/>
      <c r="MZ252" s="11"/>
      <c r="NA252" s="11"/>
      <c r="NB252" s="11"/>
      <c r="NC252" s="11"/>
      <c r="ND252" s="11"/>
      <c r="NE252" s="11"/>
      <c r="NF252" s="11"/>
      <c r="NG252" s="11"/>
      <c r="NH252" s="11"/>
      <c r="NI252" s="11"/>
      <c r="NJ252" s="11"/>
      <c r="NK252" s="11"/>
      <c r="NL252" s="11"/>
      <c r="NM252" s="11"/>
      <c r="NN252" s="11"/>
      <c r="NO252" s="11"/>
      <c r="NP252" s="11"/>
      <c r="NQ252" s="11"/>
      <c r="NR252" s="11"/>
      <c r="NS252" s="11"/>
      <c r="NT252" s="11"/>
      <c r="NU252" s="11"/>
      <c r="NV252" s="11"/>
      <c r="NW252" s="11"/>
      <c r="NX252" s="11"/>
      <c r="NY252" s="11"/>
    </row>
    <row r="253" spans="1:395" s="16" customFormat="1" ht="10" customHeight="1" outlineLevel="1" x14ac:dyDescent="0.25">
      <c r="B253" s="2"/>
      <c r="C253" s="70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40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32"/>
      <c r="AJ253" s="32"/>
      <c r="AK253" s="32"/>
      <c r="AL253" s="32"/>
      <c r="AM253" s="32"/>
      <c r="AN253" s="32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  <c r="IO253" s="11"/>
      <c r="IP253" s="11"/>
      <c r="IQ253" s="11"/>
      <c r="IR253" s="11"/>
      <c r="IS253" s="11"/>
      <c r="IT253" s="11"/>
      <c r="IU253" s="11"/>
      <c r="IV253" s="11"/>
      <c r="IW253" s="11"/>
      <c r="IX253" s="11"/>
      <c r="IY253" s="11"/>
      <c r="IZ253" s="11"/>
      <c r="JA253" s="11"/>
      <c r="JB253" s="11"/>
      <c r="JC253" s="11"/>
      <c r="JD253" s="11"/>
      <c r="JE253" s="11"/>
      <c r="JF253" s="11"/>
      <c r="JG253" s="11"/>
      <c r="JH253" s="11"/>
      <c r="JI253" s="11"/>
      <c r="JJ253" s="11"/>
      <c r="JK253" s="11"/>
      <c r="JL253" s="11"/>
      <c r="JM253" s="11"/>
      <c r="JN253" s="11"/>
      <c r="JO253" s="11"/>
      <c r="JP253" s="11"/>
      <c r="JQ253" s="11"/>
      <c r="JR253" s="11"/>
      <c r="JS253" s="11"/>
      <c r="JT253" s="11"/>
      <c r="JU253" s="11"/>
      <c r="JV253" s="11"/>
      <c r="JW253" s="11"/>
      <c r="JX253" s="11"/>
      <c r="JY253" s="11"/>
      <c r="JZ253" s="11"/>
      <c r="KA253" s="11"/>
      <c r="KB253" s="11"/>
      <c r="KC253" s="11"/>
      <c r="KD253" s="11"/>
      <c r="KE253" s="11"/>
      <c r="KF253" s="11"/>
      <c r="KG253" s="11"/>
      <c r="KH253" s="11"/>
      <c r="KI253" s="11"/>
      <c r="KJ253" s="11"/>
      <c r="KK253" s="11"/>
      <c r="KL253" s="11"/>
      <c r="KM253" s="11"/>
      <c r="KN253" s="11"/>
      <c r="KO253" s="11"/>
      <c r="KP253" s="11"/>
      <c r="KQ253" s="11"/>
      <c r="KR253" s="11"/>
      <c r="KS253" s="11"/>
      <c r="KT253" s="11"/>
      <c r="KU253" s="11"/>
      <c r="KV253" s="11"/>
      <c r="KW253" s="11"/>
      <c r="KX253" s="11"/>
      <c r="KY253" s="11"/>
      <c r="KZ253" s="11"/>
      <c r="LA253" s="11"/>
      <c r="LB253" s="11"/>
      <c r="LC253" s="11"/>
      <c r="LD253" s="11"/>
      <c r="LE253" s="11"/>
      <c r="LF253" s="11"/>
      <c r="LG253" s="11"/>
      <c r="LH253" s="11"/>
      <c r="LI253" s="11"/>
      <c r="LJ253" s="11"/>
      <c r="LK253" s="11"/>
      <c r="LL253" s="11"/>
      <c r="LM253" s="11"/>
      <c r="LN253" s="11"/>
      <c r="LO253" s="11"/>
      <c r="LP253" s="11"/>
      <c r="LQ253" s="11"/>
      <c r="LR253" s="11"/>
      <c r="LS253" s="11"/>
      <c r="LT253" s="11"/>
      <c r="LU253" s="11"/>
      <c r="LV253" s="11"/>
      <c r="LW253" s="11"/>
      <c r="LX253" s="11"/>
      <c r="LY253" s="11"/>
      <c r="LZ253" s="11"/>
      <c r="MA253" s="11"/>
      <c r="MB253" s="11"/>
      <c r="MC253" s="11"/>
      <c r="MD253" s="11"/>
      <c r="ME253" s="11"/>
      <c r="MF253" s="11"/>
      <c r="MG253" s="11"/>
      <c r="MH253" s="11"/>
      <c r="MI253" s="11"/>
      <c r="MJ253" s="11"/>
      <c r="MK253" s="11"/>
      <c r="ML253" s="11"/>
      <c r="MM253" s="11"/>
      <c r="MN253" s="11"/>
      <c r="MO253" s="11"/>
      <c r="MP253" s="11"/>
      <c r="MQ253" s="11"/>
      <c r="MR253" s="11"/>
      <c r="MS253" s="11"/>
      <c r="MT253" s="11"/>
      <c r="MU253" s="11"/>
      <c r="MV253" s="11"/>
      <c r="MW253" s="11"/>
      <c r="MX253" s="11"/>
      <c r="MY253" s="11"/>
      <c r="MZ253" s="11"/>
      <c r="NA253" s="11"/>
      <c r="NB253" s="11"/>
      <c r="NC253" s="11"/>
      <c r="ND253" s="11"/>
      <c r="NE253" s="11"/>
      <c r="NF253" s="11"/>
      <c r="NG253" s="11"/>
      <c r="NH253" s="11"/>
      <c r="NI253" s="11"/>
      <c r="NJ253" s="11"/>
      <c r="NK253" s="11"/>
      <c r="NL253" s="11"/>
      <c r="NM253" s="11"/>
      <c r="NN253" s="11"/>
      <c r="NO253" s="11"/>
      <c r="NP253" s="11"/>
      <c r="NQ253" s="11"/>
      <c r="NR253" s="11"/>
      <c r="NS253" s="11"/>
      <c r="NT253" s="11"/>
      <c r="NU253" s="11"/>
      <c r="NV253" s="11"/>
      <c r="NW253" s="11"/>
      <c r="NX253" s="11"/>
      <c r="NY253" s="11"/>
      <c r="NZ253" s="11"/>
      <c r="OA253" s="11"/>
      <c r="OB253" s="11"/>
      <c r="OC253" s="11"/>
      <c r="OD253" s="11"/>
      <c r="OE253" s="11"/>
    </row>
    <row r="254" spans="1:395" s="3" customFormat="1" ht="34" customHeight="1" outlineLevel="1" x14ac:dyDescent="0.3">
      <c r="A254" s="2"/>
      <c r="B254" s="553" t="s">
        <v>153</v>
      </c>
      <c r="C254" s="505"/>
      <c r="D254" s="554"/>
      <c r="E254" s="195"/>
      <c r="F254" s="195"/>
      <c r="G254" s="195"/>
      <c r="H254" s="195"/>
      <c r="I254" s="195"/>
      <c r="J254" s="195"/>
      <c r="K254" s="195"/>
      <c r="L254" s="196"/>
      <c r="M254" s="431"/>
      <c r="N254" s="194"/>
      <c r="O254" s="197"/>
      <c r="P254" s="195"/>
      <c r="Q254" s="197"/>
      <c r="R254" s="195"/>
      <c r="S254" s="431"/>
      <c r="T254" s="119" t="s">
        <v>630</v>
      </c>
      <c r="U254" s="118" t="s">
        <v>631</v>
      </c>
      <c r="V254" s="118" t="s">
        <v>635</v>
      </c>
      <c r="W254" s="118" t="s">
        <v>636</v>
      </c>
      <c r="X254" s="221" t="s">
        <v>632</v>
      </c>
      <c r="Y254" s="201" t="s">
        <v>633</v>
      </c>
      <c r="Z254" s="201" t="s">
        <v>634</v>
      </c>
      <c r="AA254" s="222" t="s">
        <v>657</v>
      </c>
      <c r="AB254" s="657"/>
      <c r="AC254" s="194"/>
      <c r="AD254" s="195"/>
      <c r="AE254" s="195"/>
      <c r="AF254" s="195"/>
      <c r="AG254" s="196"/>
      <c r="AH254" s="431"/>
      <c r="AI254" s="667" t="s">
        <v>669</v>
      </c>
      <c r="AJ254" s="668" t="s">
        <v>666</v>
      </c>
      <c r="AK254" s="668" t="s">
        <v>667</v>
      </c>
      <c r="AL254" s="668" t="s">
        <v>664</v>
      </c>
      <c r="AM254" s="668" t="s">
        <v>668</v>
      </c>
      <c r="AN254" s="299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</row>
    <row r="255" spans="1:395" ht="25" customHeight="1" outlineLevel="2" x14ac:dyDescent="0.25">
      <c r="B255" s="539" t="s">
        <v>515</v>
      </c>
      <c r="C255" s="61"/>
      <c r="D255" s="12"/>
      <c r="E255" s="12" t="s">
        <v>516</v>
      </c>
      <c r="F255" s="12" t="s">
        <v>456</v>
      </c>
      <c r="G255" s="12" t="s">
        <v>517</v>
      </c>
      <c r="H255" s="12" t="s">
        <v>518</v>
      </c>
      <c r="I255" s="12"/>
      <c r="J255" s="12"/>
      <c r="K255" s="12"/>
      <c r="L255" s="121"/>
      <c r="M255" s="431"/>
      <c r="N255" s="120"/>
      <c r="O255" s="396"/>
      <c r="P255" s="384"/>
      <c r="Q255" s="409"/>
      <c r="R255" s="384"/>
      <c r="S255" s="431"/>
      <c r="T255" s="442"/>
      <c r="U255" s="458"/>
      <c r="V255" s="459"/>
      <c r="W255" s="459"/>
      <c r="X255" s="459"/>
      <c r="Y255" s="459"/>
      <c r="Z255" s="459"/>
      <c r="AA255" s="460">
        <f t="shared" ref="AA255:AA259" si="34">Z255+Y255+X255+V255+U255+W255</f>
        <v>0</v>
      </c>
      <c r="AB255" s="642"/>
      <c r="AC255" s="120"/>
      <c r="AD255" s="12"/>
      <c r="AE255" s="12"/>
      <c r="AF255" s="12"/>
      <c r="AG255" s="121"/>
      <c r="AH255" s="431"/>
      <c r="AI255" s="300"/>
      <c r="AJ255" s="301"/>
      <c r="AK255" s="301"/>
      <c r="AL255" s="301"/>
      <c r="AM255" s="301"/>
      <c r="AN255" s="302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  <c r="IO255" s="11"/>
      <c r="IP255" s="11"/>
      <c r="IQ255" s="11"/>
      <c r="IR255" s="11"/>
      <c r="IS255" s="11"/>
      <c r="IT255" s="11"/>
      <c r="IU255" s="11"/>
      <c r="IV255" s="11"/>
      <c r="IW255" s="11"/>
      <c r="IX255" s="11"/>
      <c r="IY255" s="11"/>
      <c r="IZ255" s="11"/>
      <c r="JA255" s="11"/>
      <c r="JB255" s="11"/>
      <c r="JC255" s="11"/>
      <c r="JD255" s="11"/>
      <c r="JE255" s="11"/>
      <c r="JF255" s="11"/>
      <c r="JG255" s="11"/>
      <c r="JH255" s="11"/>
      <c r="JI255" s="11"/>
      <c r="JJ255" s="11"/>
      <c r="JK255" s="11"/>
      <c r="JL255" s="11"/>
      <c r="JM255" s="11"/>
      <c r="JN255" s="11"/>
      <c r="JO255" s="11"/>
      <c r="JP255" s="11"/>
      <c r="JQ255" s="11"/>
      <c r="JR255" s="11"/>
      <c r="JS255" s="11"/>
      <c r="JT255" s="11"/>
      <c r="JU255" s="11"/>
      <c r="JV255" s="11"/>
      <c r="JW255" s="11"/>
      <c r="JX255" s="11"/>
      <c r="JY255" s="11"/>
      <c r="JZ255" s="11"/>
      <c r="KA255" s="11"/>
      <c r="KB255" s="11"/>
      <c r="KC255" s="11"/>
      <c r="KD255" s="11"/>
      <c r="KE255" s="11"/>
      <c r="KF255" s="11"/>
      <c r="KG255" s="11"/>
      <c r="KH255" s="11"/>
      <c r="KI255" s="11"/>
      <c r="KJ255" s="11"/>
      <c r="KK255" s="11"/>
      <c r="KL255" s="11"/>
      <c r="KM255" s="11"/>
      <c r="KN255" s="11"/>
      <c r="KO255" s="11"/>
      <c r="KP255" s="11"/>
      <c r="KQ255" s="11"/>
      <c r="KR255" s="11"/>
      <c r="KS255" s="11"/>
      <c r="KT255" s="11"/>
      <c r="KU255" s="11"/>
      <c r="KV255" s="11"/>
      <c r="KW255" s="11"/>
      <c r="KX255" s="11"/>
      <c r="KY255" s="11"/>
      <c r="KZ255" s="11"/>
      <c r="LA255" s="11"/>
      <c r="LB255" s="11"/>
      <c r="LC255" s="11"/>
      <c r="LD255" s="11"/>
      <c r="LE255" s="11"/>
      <c r="LF255" s="11"/>
      <c r="LG255" s="11"/>
      <c r="LH255" s="11"/>
      <c r="LI255" s="11"/>
      <c r="LJ255" s="11"/>
      <c r="LK255" s="11"/>
      <c r="LL255" s="11"/>
      <c r="LM255" s="11"/>
      <c r="LN255" s="11"/>
      <c r="LO255" s="11"/>
      <c r="LP255" s="11"/>
      <c r="LQ255" s="11"/>
      <c r="LR255" s="11"/>
      <c r="LS255" s="11"/>
      <c r="LT255" s="11"/>
      <c r="LU255" s="11"/>
      <c r="LV255" s="11"/>
      <c r="LW255" s="11"/>
      <c r="LX255" s="11"/>
      <c r="LY255" s="11"/>
      <c r="LZ255" s="11"/>
      <c r="MA255" s="11"/>
      <c r="MB255" s="11"/>
      <c r="MC255" s="11"/>
      <c r="MD255" s="11"/>
      <c r="ME255" s="11"/>
      <c r="MF255" s="11"/>
      <c r="MG255" s="11"/>
      <c r="MH255" s="11"/>
      <c r="MI255" s="11"/>
      <c r="MJ255" s="11"/>
      <c r="MK255" s="11"/>
      <c r="ML255" s="11"/>
      <c r="MM255" s="11"/>
      <c r="MN255" s="11"/>
      <c r="MO255" s="11"/>
      <c r="MP255" s="11"/>
      <c r="MQ255" s="11"/>
      <c r="MR255" s="11"/>
      <c r="MS255" s="11"/>
      <c r="MT255" s="11"/>
      <c r="MU255" s="11"/>
      <c r="MV255" s="11"/>
      <c r="MW255" s="11"/>
      <c r="MX255" s="11"/>
      <c r="MY255" s="11"/>
      <c r="MZ255" s="11"/>
      <c r="NA255" s="11"/>
      <c r="NB255" s="11"/>
      <c r="NC255" s="11"/>
      <c r="ND255" s="11"/>
      <c r="NE255" s="11"/>
      <c r="NF255" s="11"/>
      <c r="NG255" s="11"/>
      <c r="NH255" s="11"/>
      <c r="NI255" s="11"/>
      <c r="NJ255" s="11"/>
      <c r="NK255" s="11"/>
      <c r="NL255" s="11"/>
      <c r="NM255" s="11"/>
      <c r="NN255" s="11"/>
      <c r="NO255" s="11"/>
      <c r="NP255" s="11"/>
      <c r="NQ255" s="11"/>
      <c r="NR255" s="11"/>
      <c r="NS255" s="11"/>
      <c r="NT255" s="11"/>
      <c r="NU255" s="11"/>
      <c r="NV255" s="11"/>
      <c r="NW255" s="11"/>
      <c r="NX255" s="11"/>
      <c r="NY255" s="11"/>
    </row>
    <row r="256" spans="1:395" ht="25" customHeight="1" outlineLevel="2" x14ac:dyDescent="0.25">
      <c r="B256" s="539" t="s">
        <v>519</v>
      </c>
      <c r="C256" s="61"/>
      <c r="D256" s="12"/>
      <c r="E256" s="12" t="s">
        <v>520</v>
      </c>
      <c r="F256" s="12" t="s">
        <v>511</v>
      </c>
      <c r="G256" s="12" t="s">
        <v>512</v>
      </c>
      <c r="H256" s="12" t="s">
        <v>521</v>
      </c>
      <c r="I256" s="12"/>
      <c r="J256" s="12"/>
      <c r="K256" s="12"/>
      <c r="L256" s="121"/>
      <c r="M256" s="431"/>
      <c r="N256" s="120"/>
      <c r="O256" s="396"/>
      <c r="P256" s="384"/>
      <c r="Q256" s="409"/>
      <c r="R256" s="384"/>
      <c r="S256" s="431"/>
      <c r="T256" s="442"/>
      <c r="U256" s="458"/>
      <c r="V256" s="459"/>
      <c r="W256" s="459"/>
      <c r="X256" s="459"/>
      <c r="Y256" s="459"/>
      <c r="Z256" s="459"/>
      <c r="AA256" s="460">
        <f t="shared" si="34"/>
        <v>0</v>
      </c>
      <c r="AB256" s="642"/>
      <c r="AC256" s="120"/>
      <c r="AD256" s="12"/>
      <c r="AE256" s="12"/>
      <c r="AF256" s="12"/>
      <c r="AG256" s="121"/>
      <c r="AH256" s="431"/>
      <c r="AI256" s="300"/>
      <c r="AJ256" s="301"/>
      <c r="AK256" s="301"/>
      <c r="AL256" s="301"/>
      <c r="AM256" s="301"/>
      <c r="AN256" s="302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  <c r="DF256" s="11"/>
      <c r="DG256" s="11"/>
      <c r="DH256" s="11"/>
      <c r="DI256" s="11"/>
      <c r="DJ256" s="11"/>
      <c r="DK256" s="11"/>
      <c r="DL256" s="11"/>
      <c r="DM256" s="11"/>
      <c r="DN256" s="11"/>
      <c r="DO256" s="11"/>
      <c r="DP256" s="11"/>
      <c r="DQ256" s="11"/>
      <c r="DR256" s="11"/>
      <c r="DS256" s="11"/>
      <c r="DT256" s="11"/>
      <c r="DU256" s="11"/>
      <c r="DV256" s="11"/>
      <c r="DW256" s="11"/>
      <c r="DX256" s="11"/>
      <c r="DY256" s="11"/>
      <c r="DZ256" s="11"/>
      <c r="EA256" s="11"/>
      <c r="EB256" s="11"/>
      <c r="EC256" s="11"/>
      <c r="ED256" s="11"/>
      <c r="EE256" s="11"/>
      <c r="EF256" s="11"/>
      <c r="EG256" s="11"/>
      <c r="EH256" s="11"/>
      <c r="EI256" s="11"/>
      <c r="EJ256" s="11"/>
      <c r="EK256" s="11"/>
      <c r="EL256" s="11"/>
      <c r="EM256" s="11"/>
      <c r="EN256" s="11"/>
      <c r="EO256" s="11"/>
      <c r="EP256" s="11"/>
      <c r="EQ256" s="11"/>
      <c r="ER256" s="11"/>
      <c r="ES256" s="11"/>
      <c r="ET256" s="11"/>
      <c r="EU256" s="11"/>
      <c r="EV256" s="11"/>
      <c r="EW256" s="11"/>
      <c r="EX256" s="11"/>
      <c r="EY256" s="11"/>
      <c r="EZ256" s="11"/>
      <c r="FA256" s="11"/>
      <c r="FB256" s="11"/>
      <c r="FC256" s="11"/>
      <c r="FD256" s="11"/>
      <c r="FE256" s="11"/>
      <c r="FF256" s="11"/>
      <c r="FG256" s="11"/>
      <c r="FH256" s="11"/>
      <c r="FI256" s="11"/>
      <c r="FJ256" s="11"/>
      <c r="FK256" s="11"/>
      <c r="FL256" s="11"/>
      <c r="FM256" s="11"/>
      <c r="FN256" s="11"/>
      <c r="FO256" s="11"/>
      <c r="FP256" s="11"/>
      <c r="FQ256" s="11"/>
      <c r="FR256" s="11"/>
      <c r="FS256" s="11"/>
      <c r="FT256" s="11"/>
      <c r="FU256" s="11"/>
      <c r="FV256" s="11"/>
      <c r="FW256" s="11"/>
      <c r="FX256" s="11"/>
      <c r="FY256" s="11"/>
      <c r="FZ256" s="11"/>
      <c r="GA256" s="11"/>
      <c r="GB256" s="11"/>
      <c r="GC256" s="11"/>
      <c r="GD256" s="11"/>
      <c r="GE256" s="11"/>
      <c r="GF256" s="11"/>
      <c r="GG256" s="11"/>
      <c r="GH256" s="11"/>
      <c r="GI256" s="11"/>
      <c r="GJ256" s="11"/>
      <c r="GK256" s="11"/>
      <c r="GL256" s="11"/>
      <c r="GM256" s="11"/>
      <c r="GN256" s="11"/>
      <c r="GO256" s="11"/>
      <c r="GP256" s="11"/>
      <c r="GQ256" s="11"/>
      <c r="GR256" s="11"/>
      <c r="GS256" s="11"/>
      <c r="GT256" s="11"/>
      <c r="GU256" s="11"/>
      <c r="GV256" s="11"/>
      <c r="GW256" s="11"/>
      <c r="GX256" s="11"/>
      <c r="GY256" s="11"/>
      <c r="GZ256" s="11"/>
      <c r="HA256" s="11"/>
      <c r="HB256" s="11"/>
      <c r="HC256" s="11"/>
      <c r="HD256" s="11"/>
      <c r="HE256" s="11"/>
      <c r="HF256" s="11"/>
      <c r="HG256" s="11"/>
      <c r="HH256" s="11"/>
      <c r="HI256" s="11"/>
      <c r="HJ256" s="11"/>
      <c r="HK256" s="11"/>
      <c r="HL256" s="11"/>
      <c r="HM256" s="11"/>
      <c r="HN256" s="11"/>
      <c r="HO256" s="11"/>
      <c r="HP256" s="11"/>
      <c r="HQ256" s="11"/>
      <c r="HR256" s="11"/>
      <c r="HS256" s="11"/>
      <c r="HT256" s="11"/>
      <c r="HU256" s="11"/>
      <c r="HV256" s="11"/>
      <c r="HW256" s="11"/>
      <c r="HX256" s="11"/>
      <c r="HY256" s="11"/>
      <c r="HZ256" s="11"/>
      <c r="IA256" s="11"/>
      <c r="IB256" s="11"/>
      <c r="IC256" s="11"/>
      <c r="ID256" s="11"/>
      <c r="IE256" s="11"/>
      <c r="IF256" s="11"/>
      <c r="IG256" s="11"/>
      <c r="IH256" s="11"/>
      <c r="II256" s="11"/>
      <c r="IJ256" s="11"/>
      <c r="IK256" s="11"/>
      <c r="IL256" s="11"/>
      <c r="IM256" s="11"/>
      <c r="IN256" s="11"/>
      <c r="IO256" s="11"/>
      <c r="IP256" s="11"/>
      <c r="IQ256" s="11"/>
      <c r="IR256" s="11"/>
      <c r="IS256" s="11"/>
      <c r="IT256" s="11"/>
      <c r="IU256" s="11"/>
      <c r="IV256" s="11"/>
      <c r="IW256" s="11"/>
      <c r="IX256" s="11"/>
      <c r="IY256" s="11"/>
      <c r="IZ256" s="11"/>
      <c r="JA256" s="11"/>
      <c r="JB256" s="11"/>
      <c r="JC256" s="11"/>
      <c r="JD256" s="11"/>
      <c r="JE256" s="11"/>
      <c r="JF256" s="11"/>
      <c r="JG256" s="11"/>
      <c r="JH256" s="11"/>
      <c r="JI256" s="11"/>
      <c r="JJ256" s="11"/>
      <c r="JK256" s="11"/>
      <c r="JL256" s="11"/>
      <c r="JM256" s="11"/>
      <c r="JN256" s="11"/>
      <c r="JO256" s="11"/>
      <c r="JP256" s="11"/>
      <c r="JQ256" s="11"/>
      <c r="JR256" s="11"/>
      <c r="JS256" s="11"/>
      <c r="JT256" s="11"/>
      <c r="JU256" s="11"/>
      <c r="JV256" s="11"/>
      <c r="JW256" s="11"/>
      <c r="JX256" s="11"/>
      <c r="JY256" s="11"/>
      <c r="JZ256" s="11"/>
      <c r="KA256" s="11"/>
      <c r="KB256" s="11"/>
      <c r="KC256" s="11"/>
      <c r="KD256" s="11"/>
      <c r="KE256" s="11"/>
      <c r="KF256" s="11"/>
      <c r="KG256" s="11"/>
      <c r="KH256" s="11"/>
      <c r="KI256" s="11"/>
      <c r="KJ256" s="11"/>
      <c r="KK256" s="11"/>
      <c r="KL256" s="11"/>
      <c r="KM256" s="11"/>
      <c r="KN256" s="11"/>
      <c r="KO256" s="11"/>
      <c r="KP256" s="11"/>
      <c r="KQ256" s="11"/>
      <c r="KR256" s="11"/>
      <c r="KS256" s="11"/>
      <c r="KT256" s="11"/>
      <c r="KU256" s="11"/>
      <c r="KV256" s="11"/>
      <c r="KW256" s="11"/>
      <c r="KX256" s="11"/>
      <c r="KY256" s="11"/>
      <c r="KZ256" s="11"/>
      <c r="LA256" s="11"/>
      <c r="LB256" s="11"/>
      <c r="LC256" s="11"/>
      <c r="LD256" s="11"/>
      <c r="LE256" s="11"/>
      <c r="LF256" s="11"/>
      <c r="LG256" s="11"/>
      <c r="LH256" s="11"/>
      <c r="LI256" s="11"/>
      <c r="LJ256" s="11"/>
      <c r="LK256" s="11"/>
      <c r="LL256" s="11"/>
      <c r="LM256" s="11"/>
      <c r="LN256" s="11"/>
      <c r="LO256" s="11"/>
      <c r="LP256" s="11"/>
      <c r="LQ256" s="11"/>
      <c r="LR256" s="11"/>
      <c r="LS256" s="11"/>
      <c r="LT256" s="11"/>
      <c r="LU256" s="11"/>
      <c r="LV256" s="11"/>
      <c r="LW256" s="11"/>
      <c r="LX256" s="11"/>
      <c r="LY256" s="11"/>
      <c r="LZ256" s="11"/>
      <c r="MA256" s="11"/>
      <c r="MB256" s="11"/>
      <c r="MC256" s="11"/>
      <c r="MD256" s="11"/>
      <c r="ME256" s="11"/>
      <c r="MF256" s="11"/>
      <c r="MG256" s="11"/>
      <c r="MH256" s="11"/>
      <c r="MI256" s="11"/>
      <c r="MJ256" s="11"/>
      <c r="MK256" s="11"/>
      <c r="ML256" s="11"/>
      <c r="MM256" s="11"/>
      <c r="MN256" s="11"/>
      <c r="MO256" s="11"/>
      <c r="MP256" s="11"/>
      <c r="MQ256" s="11"/>
      <c r="MR256" s="11"/>
      <c r="MS256" s="11"/>
      <c r="MT256" s="11"/>
      <c r="MU256" s="11"/>
      <c r="MV256" s="11"/>
      <c r="MW256" s="11"/>
      <c r="MX256" s="11"/>
      <c r="MY256" s="11"/>
      <c r="MZ256" s="11"/>
      <c r="NA256" s="11"/>
      <c r="NB256" s="11"/>
      <c r="NC256" s="11"/>
      <c r="ND256" s="11"/>
      <c r="NE256" s="11"/>
      <c r="NF256" s="11"/>
      <c r="NG256" s="11"/>
      <c r="NH256" s="11"/>
      <c r="NI256" s="11"/>
      <c r="NJ256" s="11"/>
      <c r="NK256" s="11"/>
      <c r="NL256" s="11"/>
      <c r="NM256" s="11"/>
      <c r="NN256" s="11"/>
      <c r="NO256" s="11"/>
      <c r="NP256" s="11"/>
      <c r="NQ256" s="11"/>
      <c r="NR256" s="11"/>
      <c r="NS256" s="11"/>
      <c r="NT256" s="11"/>
      <c r="NU256" s="11"/>
      <c r="NV256" s="11"/>
      <c r="NW256" s="11"/>
      <c r="NX256" s="11"/>
      <c r="NY256" s="11"/>
    </row>
    <row r="257" spans="1:397" ht="25" customHeight="1" outlineLevel="2" x14ac:dyDescent="0.25">
      <c r="B257" s="539" t="s">
        <v>522</v>
      </c>
      <c r="C257" s="61"/>
      <c r="D257" s="12"/>
      <c r="E257" s="12" t="s">
        <v>523</v>
      </c>
      <c r="F257" s="12" t="s">
        <v>456</v>
      </c>
      <c r="G257" s="12" t="s">
        <v>524</v>
      </c>
      <c r="H257" s="12" t="s">
        <v>525</v>
      </c>
      <c r="I257" s="12"/>
      <c r="J257" s="12"/>
      <c r="K257" s="12"/>
      <c r="L257" s="121"/>
      <c r="M257" s="431"/>
      <c r="N257" s="120"/>
      <c r="O257" s="396"/>
      <c r="P257" s="384"/>
      <c r="Q257" s="409"/>
      <c r="R257" s="384"/>
      <c r="S257" s="431"/>
      <c r="T257" s="442"/>
      <c r="U257" s="458"/>
      <c r="V257" s="459"/>
      <c r="W257" s="459"/>
      <c r="X257" s="459"/>
      <c r="Y257" s="459"/>
      <c r="Z257" s="459"/>
      <c r="AA257" s="460">
        <f t="shared" si="34"/>
        <v>0</v>
      </c>
      <c r="AB257" s="642"/>
      <c r="AC257" s="120"/>
      <c r="AD257" s="12"/>
      <c r="AE257" s="12"/>
      <c r="AF257" s="12"/>
      <c r="AG257" s="121"/>
      <c r="AH257" s="431"/>
      <c r="AI257" s="300"/>
      <c r="AJ257" s="301"/>
      <c r="AK257" s="301"/>
      <c r="AL257" s="301"/>
      <c r="AM257" s="301"/>
      <c r="AN257" s="302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  <c r="DF257" s="11"/>
      <c r="DG257" s="11"/>
      <c r="DH257" s="11"/>
      <c r="DI257" s="11"/>
      <c r="DJ257" s="11"/>
      <c r="DK257" s="11"/>
      <c r="DL257" s="11"/>
      <c r="DM257" s="11"/>
      <c r="DN257" s="11"/>
      <c r="DO257" s="11"/>
      <c r="DP257" s="11"/>
      <c r="DQ257" s="11"/>
      <c r="DR257" s="11"/>
      <c r="DS257" s="11"/>
      <c r="DT257" s="11"/>
      <c r="DU257" s="11"/>
      <c r="DV257" s="11"/>
      <c r="DW257" s="11"/>
      <c r="DX257" s="11"/>
      <c r="DY257" s="11"/>
      <c r="DZ257" s="11"/>
      <c r="EA257" s="11"/>
      <c r="EB257" s="11"/>
      <c r="EC257" s="11"/>
      <c r="ED257" s="11"/>
      <c r="EE257" s="11"/>
      <c r="EF257" s="11"/>
      <c r="EG257" s="11"/>
      <c r="EH257" s="11"/>
      <c r="EI257" s="11"/>
      <c r="EJ257" s="11"/>
      <c r="EK257" s="11"/>
      <c r="EL257" s="11"/>
      <c r="EM257" s="11"/>
      <c r="EN257" s="11"/>
      <c r="EO257" s="11"/>
      <c r="EP257" s="11"/>
      <c r="EQ257" s="11"/>
      <c r="ER257" s="11"/>
      <c r="ES257" s="11"/>
      <c r="ET257" s="11"/>
      <c r="EU257" s="11"/>
      <c r="EV257" s="11"/>
      <c r="EW257" s="11"/>
      <c r="EX257" s="11"/>
      <c r="EY257" s="11"/>
      <c r="EZ257" s="11"/>
      <c r="FA257" s="11"/>
      <c r="FB257" s="11"/>
      <c r="FC257" s="11"/>
      <c r="FD257" s="11"/>
      <c r="FE257" s="11"/>
      <c r="FF257" s="11"/>
      <c r="FG257" s="11"/>
      <c r="FH257" s="11"/>
      <c r="FI257" s="11"/>
      <c r="FJ257" s="11"/>
      <c r="FK257" s="11"/>
      <c r="FL257" s="11"/>
      <c r="FM257" s="11"/>
      <c r="FN257" s="11"/>
      <c r="FO257" s="11"/>
      <c r="FP257" s="11"/>
      <c r="FQ257" s="11"/>
      <c r="FR257" s="11"/>
      <c r="FS257" s="11"/>
      <c r="FT257" s="11"/>
      <c r="FU257" s="11"/>
      <c r="FV257" s="11"/>
      <c r="FW257" s="11"/>
      <c r="FX257" s="11"/>
      <c r="FY257" s="11"/>
      <c r="FZ257" s="11"/>
      <c r="GA257" s="11"/>
      <c r="GB257" s="11"/>
      <c r="GC257" s="11"/>
      <c r="GD257" s="11"/>
      <c r="GE257" s="11"/>
      <c r="GF257" s="11"/>
      <c r="GG257" s="11"/>
      <c r="GH257" s="11"/>
      <c r="GI257" s="11"/>
      <c r="GJ257" s="11"/>
      <c r="GK257" s="11"/>
      <c r="GL257" s="11"/>
      <c r="GM257" s="11"/>
      <c r="GN257" s="11"/>
      <c r="GO257" s="11"/>
      <c r="GP257" s="11"/>
      <c r="GQ257" s="11"/>
      <c r="GR257" s="11"/>
      <c r="GS257" s="11"/>
      <c r="GT257" s="11"/>
      <c r="GU257" s="11"/>
      <c r="GV257" s="11"/>
      <c r="GW257" s="11"/>
      <c r="GX257" s="11"/>
      <c r="GY257" s="11"/>
      <c r="GZ257" s="11"/>
      <c r="HA257" s="11"/>
      <c r="HB257" s="11"/>
      <c r="HC257" s="11"/>
      <c r="HD257" s="11"/>
      <c r="HE257" s="11"/>
      <c r="HF257" s="11"/>
      <c r="HG257" s="11"/>
      <c r="HH257" s="11"/>
      <c r="HI257" s="11"/>
      <c r="HJ257" s="11"/>
      <c r="HK257" s="11"/>
      <c r="HL257" s="11"/>
      <c r="HM257" s="11"/>
      <c r="HN257" s="11"/>
      <c r="HO257" s="11"/>
      <c r="HP257" s="11"/>
      <c r="HQ257" s="11"/>
      <c r="HR257" s="11"/>
      <c r="HS257" s="11"/>
      <c r="HT257" s="11"/>
      <c r="HU257" s="11"/>
      <c r="HV257" s="11"/>
      <c r="HW257" s="11"/>
      <c r="HX257" s="11"/>
      <c r="HY257" s="11"/>
      <c r="HZ257" s="11"/>
      <c r="IA257" s="11"/>
      <c r="IB257" s="11"/>
      <c r="IC257" s="11"/>
      <c r="ID257" s="11"/>
      <c r="IE257" s="11"/>
      <c r="IF257" s="11"/>
      <c r="IG257" s="11"/>
      <c r="IH257" s="11"/>
      <c r="II257" s="11"/>
      <c r="IJ257" s="11"/>
      <c r="IK257" s="11"/>
      <c r="IL257" s="11"/>
      <c r="IM257" s="11"/>
      <c r="IN257" s="11"/>
      <c r="IO257" s="11"/>
      <c r="IP257" s="11"/>
      <c r="IQ257" s="11"/>
      <c r="IR257" s="11"/>
      <c r="IS257" s="11"/>
      <c r="IT257" s="11"/>
      <c r="IU257" s="11"/>
      <c r="IV257" s="11"/>
      <c r="IW257" s="11"/>
      <c r="IX257" s="11"/>
      <c r="IY257" s="11"/>
      <c r="IZ257" s="11"/>
      <c r="JA257" s="11"/>
      <c r="JB257" s="11"/>
      <c r="JC257" s="11"/>
      <c r="JD257" s="11"/>
      <c r="JE257" s="11"/>
      <c r="JF257" s="11"/>
      <c r="JG257" s="11"/>
      <c r="JH257" s="11"/>
      <c r="JI257" s="11"/>
      <c r="JJ257" s="11"/>
      <c r="JK257" s="11"/>
      <c r="JL257" s="11"/>
      <c r="JM257" s="11"/>
      <c r="JN257" s="11"/>
      <c r="JO257" s="11"/>
      <c r="JP257" s="11"/>
      <c r="JQ257" s="11"/>
      <c r="JR257" s="11"/>
      <c r="JS257" s="11"/>
      <c r="JT257" s="11"/>
      <c r="JU257" s="11"/>
      <c r="JV257" s="11"/>
      <c r="JW257" s="11"/>
      <c r="JX257" s="11"/>
      <c r="JY257" s="11"/>
      <c r="JZ257" s="11"/>
      <c r="KA257" s="11"/>
      <c r="KB257" s="11"/>
      <c r="KC257" s="11"/>
      <c r="KD257" s="11"/>
      <c r="KE257" s="11"/>
      <c r="KF257" s="11"/>
      <c r="KG257" s="11"/>
      <c r="KH257" s="11"/>
      <c r="KI257" s="11"/>
      <c r="KJ257" s="11"/>
      <c r="KK257" s="11"/>
      <c r="KL257" s="11"/>
      <c r="KM257" s="11"/>
      <c r="KN257" s="11"/>
      <c r="KO257" s="11"/>
      <c r="KP257" s="11"/>
      <c r="KQ257" s="11"/>
      <c r="KR257" s="11"/>
      <c r="KS257" s="11"/>
      <c r="KT257" s="11"/>
      <c r="KU257" s="11"/>
      <c r="KV257" s="11"/>
      <c r="KW257" s="11"/>
      <c r="KX257" s="11"/>
      <c r="KY257" s="11"/>
      <c r="KZ257" s="11"/>
      <c r="LA257" s="11"/>
      <c r="LB257" s="11"/>
      <c r="LC257" s="11"/>
      <c r="LD257" s="11"/>
      <c r="LE257" s="11"/>
      <c r="LF257" s="11"/>
      <c r="LG257" s="11"/>
      <c r="LH257" s="11"/>
      <c r="LI257" s="11"/>
      <c r="LJ257" s="11"/>
      <c r="LK257" s="11"/>
      <c r="LL257" s="11"/>
      <c r="LM257" s="11"/>
      <c r="LN257" s="11"/>
      <c r="LO257" s="11"/>
      <c r="LP257" s="11"/>
      <c r="LQ257" s="11"/>
      <c r="LR257" s="11"/>
      <c r="LS257" s="11"/>
      <c r="LT257" s="11"/>
      <c r="LU257" s="11"/>
      <c r="LV257" s="11"/>
      <c r="LW257" s="11"/>
      <c r="LX257" s="11"/>
      <c r="LY257" s="11"/>
      <c r="LZ257" s="11"/>
      <c r="MA257" s="11"/>
      <c r="MB257" s="11"/>
      <c r="MC257" s="11"/>
      <c r="MD257" s="11"/>
      <c r="ME257" s="11"/>
      <c r="MF257" s="11"/>
      <c r="MG257" s="11"/>
      <c r="MH257" s="11"/>
      <c r="MI257" s="11"/>
      <c r="MJ257" s="11"/>
      <c r="MK257" s="11"/>
      <c r="ML257" s="11"/>
      <c r="MM257" s="11"/>
      <c r="MN257" s="11"/>
      <c r="MO257" s="11"/>
      <c r="MP257" s="11"/>
      <c r="MQ257" s="11"/>
      <c r="MR257" s="11"/>
      <c r="MS257" s="11"/>
      <c r="MT257" s="11"/>
      <c r="MU257" s="11"/>
      <c r="MV257" s="11"/>
      <c r="MW257" s="11"/>
      <c r="MX257" s="11"/>
      <c r="MY257" s="11"/>
      <c r="MZ257" s="11"/>
      <c r="NA257" s="11"/>
      <c r="NB257" s="11"/>
      <c r="NC257" s="11"/>
      <c r="ND257" s="11"/>
      <c r="NE257" s="11"/>
      <c r="NF257" s="11"/>
      <c r="NG257" s="11"/>
      <c r="NH257" s="11"/>
      <c r="NI257" s="11"/>
      <c r="NJ257" s="11"/>
      <c r="NK257" s="11"/>
      <c r="NL257" s="11"/>
      <c r="NM257" s="11"/>
      <c r="NN257" s="11"/>
      <c r="NO257" s="11"/>
      <c r="NP257" s="11"/>
      <c r="NQ257" s="11"/>
      <c r="NR257" s="11"/>
      <c r="NS257" s="11"/>
      <c r="NT257" s="11"/>
      <c r="NU257" s="11"/>
      <c r="NV257" s="11"/>
      <c r="NW257" s="11"/>
      <c r="NX257" s="11"/>
      <c r="NY257" s="11"/>
    </row>
    <row r="258" spans="1:397" ht="25" customHeight="1" outlineLevel="2" x14ac:dyDescent="0.25">
      <c r="B258" s="539" t="s">
        <v>710</v>
      </c>
      <c r="C258" s="61">
        <v>1</v>
      </c>
      <c r="D258" s="12"/>
      <c r="E258" s="12" t="s">
        <v>711</v>
      </c>
      <c r="F258" s="12" t="s">
        <v>456</v>
      </c>
      <c r="G258" s="12" t="s">
        <v>517</v>
      </c>
      <c r="H258" s="12" t="s">
        <v>712</v>
      </c>
      <c r="I258" s="12" t="s">
        <v>713</v>
      </c>
      <c r="J258" s="12" t="s">
        <v>714</v>
      </c>
      <c r="K258" s="12" t="s">
        <v>712</v>
      </c>
      <c r="L258" s="12" t="s">
        <v>713</v>
      </c>
      <c r="M258" s="431"/>
      <c r="N258" s="610">
        <v>1</v>
      </c>
      <c r="O258" s="611">
        <v>1</v>
      </c>
      <c r="P258" s="612">
        <v>8</v>
      </c>
      <c r="Q258" s="613">
        <v>0</v>
      </c>
      <c r="R258" s="614">
        <v>0</v>
      </c>
      <c r="S258" s="431"/>
      <c r="T258" s="442">
        <f>45*52</f>
        <v>2340</v>
      </c>
      <c r="U258" s="615">
        <v>0</v>
      </c>
      <c r="V258" s="459">
        <v>0.4</v>
      </c>
      <c r="W258" s="459">
        <v>0.15</v>
      </c>
      <c r="X258" s="459">
        <v>0.15</v>
      </c>
      <c r="Y258" s="459">
        <v>0.3</v>
      </c>
      <c r="Z258" s="616">
        <v>0</v>
      </c>
      <c r="AA258" s="460">
        <f t="shared" ref="AA258" si="35">Z258+Y258+X258+W258+V258+U258</f>
        <v>1</v>
      </c>
      <c r="AB258" s="642"/>
      <c r="AC258" s="120"/>
      <c r="AD258" s="12"/>
      <c r="AE258" s="12"/>
      <c r="AF258" s="12"/>
      <c r="AG258" s="121"/>
      <c r="AH258" s="431"/>
      <c r="AI258" s="617"/>
      <c r="AJ258" s="618"/>
      <c r="AK258" s="618"/>
      <c r="AL258" s="618"/>
      <c r="AM258" s="618"/>
      <c r="AN258" s="302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  <c r="DF258" s="11"/>
      <c r="DG258" s="11"/>
      <c r="DH258" s="11"/>
      <c r="DI258" s="11"/>
      <c r="DJ258" s="11"/>
      <c r="DK258" s="11"/>
      <c r="DL258" s="11"/>
      <c r="DM258" s="11"/>
      <c r="DN258" s="11"/>
      <c r="DO258" s="11"/>
      <c r="DP258" s="11"/>
      <c r="DQ258" s="11"/>
      <c r="DR258" s="11"/>
      <c r="DS258" s="11"/>
      <c r="DT258" s="11"/>
      <c r="DU258" s="11"/>
      <c r="DV258" s="11"/>
      <c r="DW258" s="11"/>
      <c r="DX258" s="11"/>
      <c r="DY258" s="11"/>
      <c r="DZ258" s="11"/>
      <c r="EA258" s="11"/>
      <c r="EB258" s="11"/>
      <c r="EC258" s="11"/>
      <c r="ED258" s="11"/>
      <c r="EE258" s="11"/>
      <c r="EF258" s="11"/>
      <c r="EG258" s="11"/>
      <c r="EH258" s="11"/>
      <c r="EI258" s="11"/>
      <c r="EJ258" s="11"/>
      <c r="EK258" s="11"/>
      <c r="EL258" s="11"/>
      <c r="EM258" s="11"/>
      <c r="EN258" s="11"/>
      <c r="EO258" s="11"/>
      <c r="EP258" s="11"/>
      <c r="EQ258" s="11"/>
      <c r="ER258" s="11"/>
      <c r="ES258" s="11"/>
      <c r="ET258" s="11"/>
      <c r="EU258" s="11"/>
      <c r="EV258" s="11"/>
      <c r="EW258" s="11"/>
      <c r="EX258" s="11"/>
      <c r="EY258" s="11"/>
      <c r="EZ258" s="11"/>
      <c r="FA258" s="11"/>
      <c r="FB258" s="11"/>
      <c r="FC258" s="11"/>
      <c r="FD258" s="11"/>
      <c r="FE258" s="11"/>
      <c r="FF258" s="11"/>
      <c r="FG258" s="11"/>
      <c r="FH258" s="11"/>
      <c r="FI258" s="11"/>
      <c r="FJ258" s="11"/>
      <c r="FK258" s="11"/>
      <c r="FL258" s="11"/>
      <c r="FM258" s="11"/>
      <c r="FN258" s="11"/>
      <c r="FO258" s="11"/>
      <c r="FP258" s="11"/>
      <c r="FQ258" s="11"/>
      <c r="FR258" s="11"/>
      <c r="FS258" s="11"/>
      <c r="FT258" s="11"/>
      <c r="FU258" s="11"/>
      <c r="FV258" s="11"/>
      <c r="FW258" s="11"/>
      <c r="FX258" s="11"/>
      <c r="FY258" s="11"/>
      <c r="FZ258" s="11"/>
      <c r="GA258" s="11"/>
      <c r="GB258" s="11"/>
      <c r="GC258" s="11"/>
      <c r="GD258" s="11"/>
      <c r="GE258" s="11"/>
      <c r="GF258" s="11"/>
      <c r="GG258" s="11"/>
      <c r="GH258" s="11"/>
      <c r="GI258" s="11"/>
      <c r="GJ258" s="11"/>
      <c r="GK258" s="11"/>
      <c r="GL258" s="11"/>
      <c r="GM258" s="11"/>
      <c r="GN258" s="11"/>
      <c r="GO258" s="11"/>
      <c r="GP258" s="11"/>
      <c r="GQ258" s="11"/>
      <c r="GR258" s="11"/>
      <c r="GS258" s="11"/>
      <c r="GT258" s="11"/>
      <c r="GU258" s="11"/>
      <c r="GV258" s="11"/>
      <c r="GW258" s="11"/>
      <c r="GX258" s="11"/>
      <c r="GY258" s="11"/>
      <c r="GZ258" s="11"/>
      <c r="HA258" s="11"/>
      <c r="HB258" s="11"/>
      <c r="HC258" s="11"/>
      <c r="HD258" s="11"/>
      <c r="HE258" s="11"/>
      <c r="HF258" s="11"/>
      <c r="HG258" s="11"/>
      <c r="HH258" s="11"/>
      <c r="HI258" s="11"/>
      <c r="HJ258" s="11"/>
      <c r="HK258" s="11"/>
      <c r="HL258" s="11"/>
      <c r="HM258" s="11"/>
      <c r="HN258" s="11"/>
      <c r="HO258" s="11"/>
      <c r="HP258" s="11"/>
      <c r="HQ258" s="11"/>
      <c r="HR258" s="11"/>
      <c r="HS258" s="11"/>
      <c r="HT258" s="11"/>
      <c r="HU258" s="11"/>
      <c r="HV258" s="11"/>
      <c r="HW258" s="11"/>
      <c r="HX258" s="11"/>
      <c r="HY258" s="11"/>
      <c r="HZ258" s="11"/>
      <c r="IA258" s="11"/>
      <c r="IB258" s="11"/>
      <c r="IC258" s="11"/>
      <c r="ID258" s="11"/>
      <c r="IE258" s="11"/>
      <c r="IF258" s="11"/>
      <c r="IG258" s="11"/>
      <c r="IH258" s="11"/>
      <c r="II258" s="11"/>
      <c r="IJ258" s="11"/>
      <c r="IK258" s="11"/>
      <c r="IL258" s="11"/>
      <c r="IM258" s="11"/>
      <c r="IN258" s="11"/>
      <c r="IO258" s="11"/>
      <c r="IP258" s="11"/>
      <c r="IQ258" s="11"/>
      <c r="IR258" s="11"/>
      <c r="IS258" s="11"/>
      <c r="IT258" s="11"/>
      <c r="IU258" s="11"/>
      <c r="IV258" s="11"/>
      <c r="IW258" s="11"/>
      <c r="IX258" s="11"/>
      <c r="IY258" s="11"/>
      <c r="IZ258" s="11"/>
      <c r="JA258" s="11"/>
      <c r="JB258" s="11"/>
      <c r="JC258" s="11"/>
      <c r="JD258" s="11"/>
      <c r="JE258" s="11"/>
      <c r="JF258" s="11"/>
      <c r="JG258" s="11"/>
      <c r="JH258" s="11"/>
      <c r="JI258" s="11"/>
      <c r="JJ258" s="11"/>
      <c r="JK258" s="11"/>
      <c r="JL258" s="11"/>
      <c r="JM258" s="11"/>
      <c r="JN258" s="11"/>
      <c r="JO258" s="11"/>
      <c r="JP258" s="11"/>
      <c r="JQ258" s="11"/>
      <c r="JR258" s="11"/>
      <c r="JS258" s="11"/>
      <c r="JT258" s="11"/>
      <c r="JU258" s="11"/>
      <c r="JV258" s="11"/>
      <c r="JW258" s="11"/>
      <c r="JX258" s="11"/>
      <c r="JY258" s="11"/>
      <c r="JZ258" s="11"/>
      <c r="KA258" s="11"/>
      <c r="KB258" s="11"/>
      <c r="KC258" s="11"/>
      <c r="KD258" s="11"/>
      <c r="KE258" s="11"/>
      <c r="KF258" s="11"/>
      <c r="KG258" s="11"/>
      <c r="KH258" s="11"/>
      <c r="KI258" s="11"/>
      <c r="KJ258" s="11"/>
      <c r="KK258" s="11"/>
      <c r="KL258" s="11"/>
      <c r="KM258" s="11"/>
      <c r="KN258" s="11"/>
      <c r="KO258" s="11"/>
      <c r="KP258" s="11"/>
      <c r="KQ258" s="11"/>
      <c r="KR258" s="11"/>
      <c r="KS258" s="11"/>
      <c r="KT258" s="11"/>
      <c r="KU258" s="11"/>
      <c r="KV258" s="11"/>
      <c r="KW258" s="11"/>
      <c r="KX258" s="11"/>
      <c r="KY258" s="11"/>
      <c r="KZ258" s="11"/>
      <c r="LA258" s="11"/>
      <c r="LB258" s="11"/>
      <c r="LC258" s="11"/>
      <c r="LD258" s="11"/>
      <c r="LE258" s="11"/>
      <c r="LF258" s="11"/>
      <c r="LG258" s="11"/>
      <c r="LH258" s="11"/>
      <c r="LI258" s="11"/>
      <c r="LJ258" s="11"/>
      <c r="LK258" s="11"/>
      <c r="LL258" s="11"/>
      <c r="LM258" s="11"/>
      <c r="LN258" s="11"/>
      <c r="LO258" s="11"/>
      <c r="LP258" s="11"/>
      <c r="LQ258" s="11"/>
      <c r="LR258" s="11"/>
      <c r="LS258" s="11"/>
      <c r="LT258" s="11"/>
      <c r="LU258" s="11"/>
      <c r="LV258" s="11"/>
      <c r="LW258" s="11"/>
      <c r="LX258" s="11"/>
      <c r="LY258" s="11"/>
      <c r="LZ258" s="11"/>
      <c r="MA258" s="11"/>
      <c r="MB258" s="11"/>
      <c r="MC258" s="11"/>
      <c r="MD258" s="11"/>
      <c r="ME258" s="11"/>
      <c r="MF258" s="11"/>
      <c r="MG258" s="11"/>
      <c r="MH258" s="11"/>
      <c r="MI258" s="11"/>
      <c r="MJ258" s="11"/>
      <c r="MK258" s="11"/>
      <c r="ML258" s="11"/>
      <c r="MM258" s="11"/>
      <c r="MN258" s="11"/>
      <c r="MO258" s="11"/>
      <c r="MP258" s="11"/>
      <c r="MQ258" s="11"/>
      <c r="MR258" s="11"/>
      <c r="MS258" s="11"/>
      <c r="MT258" s="11"/>
      <c r="MU258" s="11"/>
      <c r="MV258" s="11"/>
      <c r="MW258" s="11"/>
      <c r="MX258" s="11"/>
      <c r="MY258" s="11"/>
      <c r="MZ258" s="11"/>
      <c r="NA258" s="11"/>
      <c r="NB258" s="11"/>
      <c r="NC258" s="11"/>
      <c r="ND258" s="11"/>
      <c r="NE258" s="11"/>
      <c r="NF258" s="11"/>
      <c r="NG258" s="11"/>
      <c r="NH258" s="11"/>
      <c r="NI258" s="11"/>
      <c r="NJ258" s="11"/>
      <c r="NK258" s="11"/>
      <c r="NL258" s="11"/>
      <c r="NM258" s="11"/>
      <c r="NN258" s="11"/>
      <c r="NO258" s="11"/>
      <c r="NP258" s="11"/>
      <c r="NQ258" s="11"/>
      <c r="NR258" s="11"/>
      <c r="NS258" s="11"/>
      <c r="NT258" s="11"/>
      <c r="NU258" s="11"/>
      <c r="NV258" s="11"/>
      <c r="NW258" s="11"/>
      <c r="NX258" s="11"/>
      <c r="NY258" s="11"/>
    </row>
    <row r="259" spans="1:397" ht="25" customHeight="1" outlineLevel="2" x14ac:dyDescent="0.25">
      <c r="B259" s="540">
        <v>4</v>
      </c>
      <c r="C259" s="509"/>
      <c r="D259" s="123"/>
      <c r="E259" s="123"/>
      <c r="F259" s="123"/>
      <c r="G259" s="123"/>
      <c r="H259" s="123"/>
      <c r="I259" s="123"/>
      <c r="J259" s="123"/>
      <c r="K259" s="123"/>
      <c r="L259" s="124"/>
      <c r="M259" s="431"/>
      <c r="N259" s="122"/>
      <c r="O259" s="397"/>
      <c r="P259" s="385"/>
      <c r="Q259" s="410"/>
      <c r="R259" s="385"/>
      <c r="S259" s="431"/>
      <c r="T259" s="443"/>
      <c r="U259" s="461"/>
      <c r="V259" s="462"/>
      <c r="W259" s="462"/>
      <c r="X259" s="462"/>
      <c r="Y259" s="462"/>
      <c r="Z259" s="462"/>
      <c r="AA259" s="463">
        <f t="shared" si="34"/>
        <v>0</v>
      </c>
      <c r="AB259" s="644"/>
      <c r="AC259" s="122"/>
      <c r="AD259" s="123"/>
      <c r="AE259" s="123"/>
      <c r="AF259" s="123"/>
      <c r="AG259" s="124"/>
      <c r="AH259" s="431"/>
      <c r="AI259" s="303"/>
      <c r="AJ259" s="304"/>
      <c r="AK259" s="304"/>
      <c r="AL259" s="304"/>
      <c r="AM259" s="304"/>
      <c r="AN259" s="305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  <c r="DF259" s="11"/>
      <c r="DG259" s="11"/>
      <c r="DH259" s="11"/>
      <c r="DI259" s="11"/>
      <c r="DJ259" s="11"/>
      <c r="DK259" s="11"/>
      <c r="DL259" s="11"/>
      <c r="DM259" s="11"/>
      <c r="DN259" s="11"/>
      <c r="DO259" s="11"/>
      <c r="DP259" s="11"/>
      <c r="DQ259" s="11"/>
      <c r="DR259" s="11"/>
      <c r="DS259" s="11"/>
      <c r="DT259" s="11"/>
      <c r="DU259" s="11"/>
      <c r="DV259" s="11"/>
      <c r="DW259" s="11"/>
      <c r="DX259" s="11"/>
      <c r="DY259" s="11"/>
      <c r="DZ259" s="11"/>
      <c r="EA259" s="11"/>
      <c r="EB259" s="11"/>
      <c r="EC259" s="11"/>
      <c r="ED259" s="11"/>
      <c r="EE259" s="11"/>
      <c r="EF259" s="11"/>
      <c r="EG259" s="11"/>
      <c r="EH259" s="11"/>
      <c r="EI259" s="11"/>
      <c r="EJ259" s="11"/>
      <c r="EK259" s="11"/>
      <c r="EL259" s="11"/>
      <c r="EM259" s="11"/>
      <c r="EN259" s="11"/>
      <c r="EO259" s="11"/>
      <c r="EP259" s="11"/>
      <c r="EQ259" s="11"/>
      <c r="ER259" s="11"/>
      <c r="ES259" s="11"/>
      <c r="ET259" s="11"/>
      <c r="EU259" s="11"/>
      <c r="EV259" s="11"/>
      <c r="EW259" s="11"/>
      <c r="EX259" s="11"/>
      <c r="EY259" s="11"/>
      <c r="EZ259" s="11"/>
      <c r="FA259" s="11"/>
      <c r="FB259" s="11"/>
      <c r="FC259" s="11"/>
      <c r="FD259" s="11"/>
      <c r="FE259" s="11"/>
      <c r="FF259" s="11"/>
      <c r="FG259" s="11"/>
      <c r="FH259" s="11"/>
      <c r="FI259" s="11"/>
      <c r="FJ259" s="11"/>
      <c r="FK259" s="11"/>
      <c r="FL259" s="11"/>
      <c r="FM259" s="11"/>
      <c r="FN259" s="11"/>
      <c r="FO259" s="11"/>
      <c r="FP259" s="11"/>
      <c r="FQ259" s="11"/>
      <c r="FR259" s="11"/>
      <c r="FS259" s="11"/>
      <c r="FT259" s="11"/>
      <c r="FU259" s="11"/>
      <c r="FV259" s="11"/>
      <c r="FW259" s="11"/>
      <c r="FX259" s="11"/>
      <c r="FY259" s="11"/>
      <c r="FZ259" s="11"/>
      <c r="GA259" s="11"/>
      <c r="GB259" s="11"/>
      <c r="GC259" s="11"/>
      <c r="GD259" s="11"/>
      <c r="GE259" s="11"/>
      <c r="GF259" s="11"/>
      <c r="GG259" s="11"/>
      <c r="GH259" s="11"/>
      <c r="GI259" s="11"/>
      <c r="GJ259" s="11"/>
      <c r="GK259" s="11"/>
      <c r="GL259" s="11"/>
      <c r="GM259" s="11"/>
      <c r="GN259" s="11"/>
      <c r="GO259" s="11"/>
      <c r="GP259" s="11"/>
      <c r="GQ259" s="11"/>
      <c r="GR259" s="11"/>
      <c r="GS259" s="11"/>
      <c r="GT259" s="11"/>
      <c r="GU259" s="11"/>
      <c r="GV259" s="11"/>
      <c r="GW259" s="11"/>
      <c r="GX259" s="11"/>
      <c r="GY259" s="11"/>
      <c r="GZ259" s="11"/>
      <c r="HA259" s="11"/>
      <c r="HB259" s="11"/>
      <c r="HC259" s="11"/>
      <c r="HD259" s="11"/>
      <c r="HE259" s="11"/>
      <c r="HF259" s="11"/>
      <c r="HG259" s="11"/>
      <c r="HH259" s="11"/>
      <c r="HI259" s="11"/>
      <c r="HJ259" s="11"/>
      <c r="HK259" s="11"/>
      <c r="HL259" s="11"/>
      <c r="HM259" s="11"/>
      <c r="HN259" s="11"/>
      <c r="HO259" s="11"/>
      <c r="HP259" s="11"/>
      <c r="HQ259" s="11"/>
      <c r="HR259" s="11"/>
      <c r="HS259" s="11"/>
      <c r="HT259" s="11"/>
      <c r="HU259" s="11"/>
      <c r="HV259" s="11"/>
      <c r="HW259" s="11"/>
      <c r="HX259" s="11"/>
      <c r="HY259" s="11"/>
      <c r="HZ259" s="11"/>
      <c r="IA259" s="11"/>
      <c r="IB259" s="11"/>
      <c r="IC259" s="11"/>
      <c r="ID259" s="11"/>
      <c r="IE259" s="11"/>
      <c r="IF259" s="11"/>
      <c r="IG259" s="11"/>
      <c r="IH259" s="11"/>
      <c r="II259" s="11"/>
      <c r="IJ259" s="11"/>
      <c r="IK259" s="11"/>
      <c r="IL259" s="11"/>
      <c r="IM259" s="11"/>
      <c r="IN259" s="11"/>
      <c r="IO259" s="11"/>
      <c r="IP259" s="11"/>
      <c r="IQ259" s="11"/>
      <c r="IR259" s="11"/>
      <c r="IS259" s="11"/>
      <c r="IT259" s="11"/>
      <c r="IU259" s="11"/>
      <c r="IV259" s="11"/>
      <c r="IW259" s="11"/>
      <c r="IX259" s="11"/>
      <c r="IY259" s="11"/>
      <c r="IZ259" s="11"/>
      <c r="JA259" s="11"/>
      <c r="JB259" s="11"/>
      <c r="JC259" s="11"/>
      <c r="JD259" s="11"/>
      <c r="JE259" s="11"/>
      <c r="JF259" s="11"/>
      <c r="JG259" s="11"/>
      <c r="JH259" s="11"/>
      <c r="JI259" s="11"/>
      <c r="JJ259" s="11"/>
      <c r="JK259" s="11"/>
      <c r="JL259" s="11"/>
      <c r="JM259" s="11"/>
      <c r="JN259" s="11"/>
      <c r="JO259" s="11"/>
      <c r="JP259" s="11"/>
      <c r="JQ259" s="11"/>
      <c r="JR259" s="11"/>
      <c r="JS259" s="11"/>
      <c r="JT259" s="11"/>
      <c r="JU259" s="11"/>
      <c r="JV259" s="11"/>
      <c r="JW259" s="11"/>
      <c r="JX259" s="11"/>
      <c r="JY259" s="11"/>
      <c r="JZ259" s="11"/>
      <c r="KA259" s="11"/>
      <c r="KB259" s="11"/>
      <c r="KC259" s="11"/>
      <c r="KD259" s="11"/>
      <c r="KE259" s="11"/>
      <c r="KF259" s="11"/>
      <c r="KG259" s="11"/>
      <c r="KH259" s="11"/>
      <c r="KI259" s="11"/>
      <c r="KJ259" s="11"/>
      <c r="KK259" s="11"/>
      <c r="KL259" s="11"/>
      <c r="KM259" s="11"/>
      <c r="KN259" s="11"/>
      <c r="KO259" s="11"/>
      <c r="KP259" s="11"/>
      <c r="KQ259" s="11"/>
      <c r="KR259" s="11"/>
      <c r="KS259" s="11"/>
      <c r="KT259" s="11"/>
      <c r="KU259" s="11"/>
      <c r="KV259" s="11"/>
      <c r="KW259" s="11"/>
      <c r="KX259" s="11"/>
      <c r="KY259" s="11"/>
      <c r="KZ259" s="11"/>
      <c r="LA259" s="11"/>
      <c r="LB259" s="11"/>
      <c r="LC259" s="11"/>
      <c r="LD259" s="11"/>
      <c r="LE259" s="11"/>
      <c r="LF259" s="11"/>
      <c r="LG259" s="11"/>
      <c r="LH259" s="11"/>
      <c r="LI259" s="11"/>
      <c r="LJ259" s="11"/>
      <c r="LK259" s="11"/>
      <c r="LL259" s="11"/>
      <c r="LM259" s="11"/>
      <c r="LN259" s="11"/>
      <c r="LO259" s="11"/>
      <c r="LP259" s="11"/>
      <c r="LQ259" s="11"/>
      <c r="LR259" s="11"/>
      <c r="LS259" s="11"/>
      <c r="LT259" s="11"/>
      <c r="LU259" s="11"/>
      <c r="LV259" s="11"/>
      <c r="LW259" s="11"/>
      <c r="LX259" s="11"/>
      <c r="LY259" s="11"/>
      <c r="LZ259" s="11"/>
      <c r="MA259" s="11"/>
      <c r="MB259" s="11"/>
      <c r="MC259" s="11"/>
      <c r="MD259" s="11"/>
      <c r="ME259" s="11"/>
      <c r="MF259" s="11"/>
      <c r="MG259" s="11"/>
      <c r="MH259" s="11"/>
      <c r="MI259" s="11"/>
      <c r="MJ259" s="11"/>
      <c r="MK259" s="11"/>
      <c r="ML259" s="11"/>
      <c r="MM259" s="11"/>
      <c r="MN259" s="11"/>
      <c r="MO259" s="11"/>
      <c r="MP259" s="11"/>
      <c r="MQ259" s="11"/>
      <c r="MR259" s="11"/>
      <c r="MS259" s="11"/>
      <c r="MT259" s="11"/>
      <c r="MU259" s="11"/>
      <c r="MV259" s="11"/>
      <c r="MW259" s="11"/>
      <c r="MX259" s="11"/>
      <c r="MY259" s="11"/>
      <c r="MZ259" s="11"/>
      <c r="NA259" s="11"/>
      <c r="NB259" s="11"/>
      <c r="NC259" s="11"/>
      <c r="ND259" s="11"/>
      <c r="NE259" s="11"/>
      <c r="NF259" s="11"/>
      <c r="NG259" s="11"/>
      <c r="NH259" s="11"/>
      <c r="NI259" s="11"/>
      <c r="NJ259" s="11"/>
      <c r="NK259" s="11"/>
      <c r="NL259" s="11"/>
      <c r="NM259" s="11"/>
      <c r="NN259" s="11"/>
      <c r="NO259" s="11"/>
      <c r="NP259" s="11"/>
      <c r="NQ259" s="11"/>
      <c r="NR259" s="11"/>
      <c r="NS259" s="11"/>
      <c r="NT259" s="11"/>
      <c r="NU259" s="11"/>
      <c r="NV259" s="11"/>
      <c r="NW259" s="11"/>
      <c r="NX259" s="11"/>
      <c r="NY259" s="11"/>
    </row>
    <row r="260" spans="1:397" s="16" customFormat="1" ht="10" customHeight="1" outlineLevel="1" x14ac:dyDescent="0.25">
      <c r="B260" s="2"/>
      <c r="C260" s="70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40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32"/>
      <c r="AJ260" s="32"/>
      <c r="AK260" s="32"/>
      <c r="AL260" s="32"/>
      <c r="AM260" s="32"/>
      <c r="AN260" s="32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  <c r="DF260" s="11"/>
      <c r="DG260" s="11"/>
      <c r="DH260" s="11"/>
      <c r="DI260" s="11"/>
      <c r="DJ260" s="11"/>
      <c r="DK260" s="11"/>
      <c r="DL260" s="11"/>
      <c r="DM260" s="11"/>
      <c r="DN260" s="11"/>
      <c r="DO260" s="11"/>
      <c r="DP260" s="11"/>
      <c r="DQ260" s="11"/>
      <c r="DR260" s="11"/>
      <c r="DS260" s="11"/>
      <c r="DT260" s="11"/>
      <c r="DU260" s="11"/>
      <c r="DV260" s="11"/>
      <c r="DW260" s="11"/>
      <c r="DX260" s="11"/>
      <c r="DY260" s="11"/>
      <c r="DZ260" s="11"/>
      <c r="EA260" s="11"/>
      <c r="EB260" s="11"/>
      <c r="EC260" s="11"/>
      <c r="ED260" s="11"/>
      <c r="EE260" s="11"/>
      <c r="EF260" s="11"/>
      <c r="EG260" s="11"/>
      <c r="EH260" s="11"/>
      <c r="EI260" s="11"/>
      <c r="EJ260" s="11"/>
      <c r="EK260" s="11"/>
      <c r="EL260" s="11"/>
      <c r="EM260" s="11"/>
      <c r="EN260" s="11"/>
      <c r="EO260" s="11"/>
      <c r="EP260" s="11"/>
      <c r="EQ260" s="11"/>
      <c r="ER260" s="11"/>
      <c r="ES260" s="11"/>
      <c r="ET260" s="11"/>
      <c r="EU260" s="11"/>
      <c r="EV260" s="11"/>
      <c r="EW260" s="11"/>
      <c r="EX260" s="11"/>
      <c r="EY260" s="11"/>
      <c r="EZ260" s="11"/>
      <c r="FA260" s="11"/>
      <c r="FB260" s="11"/>
      <c r="FC260" s="11"/>
      <c r="FD260" s="11"/>
      <c r="FE260" s="11"/>
      <c r="FF260" s="11"/>
      <c r="FG260" s="11"/>
      <c r="FH260" s="11"/>
      <c r="FI260" s="11"/>
      <c r="FJ260" s="11"/>
      <c r="FK260" s="11"/>
      <c r="FL260" s="11"/>
      <c r="FM260" s="11"/>
      <c r="FN260" s="11"/>
      <c r="FO260" s="11"/>
      <c r="FP260" s="11"/>
      <c r="FQ260" s="11"/>
      <c r="FR260" s="11"/>
      <c r="FS260" s="11"/>
      <c r="FT260" s="11"/>
      <c r="FU260" s="11"/>
      <c r="FV260" s="11"/>
      <c r="FW260" s="11"/>
      <c r="FX260" s="11"/>
      <c r="FY260" s="11"/>
      <c r="FZ260" s="11"/>
      <c r="GA260" s="11"/>
      <c r="GB260" s="11"/>
      <c r="GC260" s="11"/>
      <c r="GD260" s="11"/>
      <c r="GE260" s="11"/>
      <c r="GF260" s="11"/>
      <c r="GG260" s="11"/>
      <c r="GH260" s="11"/>
      <c r="GI260" s="11"/>
      <c r="GJ260" s="11"/>
      <c r="GK260" s="11"/>
      <c r="GL260" s="11"/>
      <c r="GM260" s="11"/>
      <c r="GN260" s="11"/>
      <c r="GO260" s="11"/>
      <c r="GP260" s="11"/>
      <c r="GQ260" s="11"/>
      <c r="GR260" s="11"/>
      <c r="GS260" s="11"/>
      <c r="GT260" s="11"/>
      <c r="GU260" s="11"/>
      <c r="GV260" s="11"/>
      <c r="GW260" s="11"/>
      <c r="GX260" s="11"/>
      <c r="GY260" s="11"/>
      <c r="GZ260" s="11"/>
      <c r="HA260" s="11"/>
      <c r="HB260" s="11"/>
      <c r="HC260" s="11"/>
      <c r="HD260" s="11"/>
      <c r="HE260" s="11"/>
      <c r="HF260" s="11"/>
      <c r="HG260" s="11"/>
      <c r="HH260" s="11"/>
      <c r="HI260" s="11"/>
      <c r="HJ260" s="11"/>
      <c r="HK260" s="11"/>
      <c r="HL260" s="11"/>
      <c r="HM260" s="11"/>
      <c r="HN260" s="11"/>
      <c r="HO260" s="11"/>
      <c r="HP260" s="11"/>
      <c r="HQ260" s="11"/>
      <c r="HR260" s="11"/>
      <c r="HS260" s="11"/>
      <c r="HT260" s="11"/>
      <c r="HU260" s="11"/>
      <c r="HV260" s="11"/>
      <c r="HW260" s="11"/>
      <c r="HX260" s="11"/>
      <c r="HY260" s="11"/>
      <c r="HZ260" s="11"/>
      <c r="IA260" s="11"/>
      <c r="IB260" s="11"/>
      <c r="IC260" s="11"/>
      <c r="ID260" s="11"/>
      <c r="IE260" s="11"/>
      <c r="IF260" s="11"/>
      <c r="IG260" s="11"/>
      <c r="IH260" s="11"/>
      <c r="II260" s="11"/>
      <c r="IJ260" s="11"/>
      <c r="IK260" s="11"/>
      <c r="IL260" s="11"/>
      <c r="IM260" s="11"/>
      <c r="IN260" s="11"/>
      <c r="IO260" s="11"/>
      <c r="IP260" s="11"/>
      <c r="IQ260" s="11"/>
      <c r="IR260" s="11"/>
      <c r="IS260" s="11"/>
      <c r="IT260" s="11"/>
      <c r="IU260" s="11"/>
      <c r="IV260" s="11"/>
      <c r="IW260" s="11"/>
      <c r="IX260" s="11"/>
      <c r="IY260" s="11"/>
      <c r="IZ260" s="11"/>
      <c r="JA260" s="11"/>
      <c r="JB260" s="11"/>
      <c r="JC260" s="11"/>
      <c r="JD260" s="11"/>
      <c r="JE260" s="11"/>
      <c r="JF260" s="11"/>
      <c r="JG260" s="11"/>
      <c r="JH260" s="11"/>
      <c r="JI260" s="11"/>
      <c r="JJ260" s="11"/>
      <c r="JK260" s="11"/>
      <c r="JL260" s="11"/>
      <c r="JM260" s="11"/>
      <c r="JN260" s="11"/>
      <c r="JO260" s="11"/>
      <c r="JP260" s="11"/>
      <c r="JQ260" s="11"/>
      <c r="JR260" s="11"/>
      <c r="JS260" s="11"/>
      <c r="JT260" s="11"/>
      <c r="JU260" s="11"/>
      <c r="JV260" s="11"/>
      <c r="JW260" s="11"/>
      <c r="JX260" s="11"/>
      <c r="JY260" s="11"/>
      <c r="JZ260" s="11"/>
      <c r="KA260" s="11"/>
      <c r="KB260" s="11"/>
      <c r="KC260" s="11"/>
      <c r="KD260" s="11"/>
      <c r="KE260" s="11"/>
      <c r="KF260" s="11"/>
      <c r="KG260" s="11"/>
      <c r="KH260" s="11"/>
      <c r="KI260" s="11"/>
      <c r="KJ260" s="11"/>
      <c r="KK260" s="11"/>
      <c r="KL260" s="11"/>
      <c r="KM260" s="11"/>
      <c r="KN260" s="11"/>
      <c r="KO260" s="11"/>
      <c r="KP260" s="11"/>
      <c r="KQ260" s="11"/>
      <c r="KR260" s="11"/>
      <c r="KS260" s="11"/>
      <c r="KT260" s="11"/>
      <c r="KU260" s="11"/>
      <c r="KV260" s="11"/>
      <c r="KW260" s="11"/>
      <c r="KX260" s="11"/>
      <c r="KY260" s="11"/>
      <c r="KZ260" s="11"/>
      <c r="LA260" s="11"/>
      <c r="LB260" s="11"/>
      <c r="LC260" s="11"/>
      <c r="LD260" s="11"/>
      <c r="LE260" s="11"/>
      <c r="LF260" s="11"/>
      <c r="LG260" s="11"/>
      <c r="LH260" s="11"/>
      <c r="LI260" s="11"/>
      <c r="LJ260" s="11"/>
      <c r="LK260" s="11"/>
      <c r="LL260" s="11"/>
      <c r="LM260" s="11"/>
      <c r="LN260" s="11"/>
      <c r="LO260" s="11"/>
      <c r="LP260" s="11"/>
      <c r="LQ260" s="11"/>
      <c r="LR260" s="11"/>
      <c r="LS260" s="11"/>
      <c r="LT260" s="11"/>
      <c r="LU260" s="11"/>
      <c r="LV260" s="11"/>
      <c r="LW260" s="11"/>
      <c r="LX260" s="11"/>
      <c r="LY260" s="11"/>
      <c r="LZ260" s="11"/>
      <c r="MA260" s="11"/>
      <c r="MB260" s="11"/>
      <c r="MC260" s="11"/>
      <c r="MD260" s="11"/>
      <c r="ME260" s="11"/>
      <c r="MF260" s="11"/>
      <c r="MG260" s="11"/>
      <c r="MH260" s="11"/>
      <c r="MI260" s="11"/>
      <c r="MJ260" s="11"/>
      <c r="MK260" s="11"/>
      <c r="ML260" s="11"/>
      <c r="MM260" s="11"/>
      <c r="MN260" s="11"/>
      <c r="MO260" s="11"/>
      <c r="MP260" s="11"/>
      <c r="MQ260" s="11"/>
      <c r="MR260" s="11"/>
      <c r="MS260" s="11"/>
      <c r="MT260" s="11"/>
      <c r="MU260" s="11"/>
      <c r="MV260" s="11"/>
      <c r="MW260" s="11"/>
      <c r="MX260" s="11"/>
      <c r="MY260" s="11"/>
      <c r="MZ260" s="11"/>
      <c r="NA260" s="11"/>
      <c r="NB260" s="11"/>
      <c r="NC260" s="11"/>
      <c r="ND260" s="11"/>
      <c r="NE260" s="11"/>
      <c r="NF260" s="11"/>
      <c r="NG260" s="11"/>
      <c r="NH260" s="11"/>
      <c r="NI260" s="11"/>
      <c r="NJ260" s="11"/>
      <c r="NK260" s="11"/>
      <c r="NL260" s="11"/>
      <c r="NM260" s="11"/>
      <c r="NN260" s="11"/>
      <c r="NO260" s="11"/>
      <c r="NP260" s="11"/>
      <c r="NQ260" s="11"/>
      <c r="NR260" s="11"/>
      <c r="NS260" s="11"/>
      <c r="NT260" s="11"/>
      <c r="NU260" s="11"/>
      <c r="NV260" s="11"/>
      <c r="NW260" s="11"/>
      <c r="NX260" s="11"/>
      <c r="NY260" s="11"/>
      <c r="NZ260" s="11"/>
      <c r="OA260" s="11"/>
      <c r="OB260" s="11"/>
      <c r="OC260" s="11"/>
      <c r="OD260" s="11"/>
      <c r="OE260" s="11"/>
    </row>
    <row r="261" spans="1:397" s="6" customFormat="1" ht="34" customHeight="1" outlineLevel="1" x14ac:dyDescent="0.3">
      <c r="A261" s="2"/>
      <c r="B261" s="541" t="s">
        <v>166</v>
      </c>
      <c r="C261" s="511"/>
      <c r="D261" s="542"/>
      <c r="E261" s="188"/>
      <c r="F261" s="188"/>
      <c r="G261" s="188"/>
      <c r="H261" s="188"/>
      <c r="I261" s="188"/>
      <c r="J261" s="188"/>
      <c r="K261" s="188"/>
      <c r="L261" s="189"/>
      <c r="M261" s="431"/>
      <c r="N261" s="187"/>
      <c r="O261" s="190"/>
      <c r="P261" s="188"/>
      <c r="Q261" s="190"/>
      <c r="R261" s="188"/>
      <c r="S261" s="431"/>
      <c r="T261" s="130" t="s">
        <v>630</v>
      </c>
      <c r="U261" s="128" t="s">
        <v>631</v>
      </c>
      <c r="V261" s="128" t="s">
        <v>635</v>
      </c>
      <c r="W261" s="128" t="s">
        <v>636</v>
      </c>
      <c r="X261" s="232" t="s">
        <v>632</v>
      </c>
      <c r="Y261" s="129" t="s">
        <v>633</v>
      </c>
      <c r="Z261" s="128" t="s">
        <v>634</v>
      </c>
      <c r="AA261" s="231" t="s">
        <v>657</v>
      </c>
      <c r="AB261" s="655"/>
      <c r="AC261" s="187"/>
      <c r="AD261" s="188"/>
      <c r="AE261" s="188"/>
      <c r="AF261" s="188"/>
      <c r="AG261" s="189"/>
      <c r="AH261" s="431"/>
      <c r="AI261" s="306"/>
      <c r="AJ261" s="307"/>
      <c r="AK261" s="307"/>
      <c r="AL261" s="307"/>
      <c r="AM261" s="307"/>
      <c r="AN261" s="308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  <c r="DF261" s="11"/>
      <c r="DG261" s="11"/>
      <c r="DH261" s="11"/>
      <c r="DI261" s="11"/>
      <c r="DJ261" s="11"/>
      <c r="DK261" s="11"/>
      <c r="DL261" s="11"/>
      <c r="DM261" s="11"/>
      <c r="DN261" s="11"/>
      <c r="DO261" s="11"/>
      <c r="DP261" s="11"/>
      <c r="DQ261" s="11"/>
      <c r="DR261" s="11"/>
      <c r="DS261" s="11"/>
    </row>
    <row r="262" spans="1:397" ht="25" customHeight="1" outlineLevel="2" x14ac:dyDescent="0.25">
      <c r="B262" s="555" t="s">
        <v>32</v>
      </c>
      <c r="C262" s="62"/>
      <c r="D262" s="13"/>
      <c r="E262" s="13"/>
      <c r="F262" s="13"/>
      <c r="G262" s="13"/>
      <c r="H262" s="13"/>
      <c r="I262" s="13"/>
      <c r="J262" s="13"/>
      <c r="K262" s="13"/>
      <c r="L262" s="132"/>
      <c r="M262" s="431"/>
      <c r="N262" s="131"/>
      <c r="O262" s="398"/>
      <c r="P262" s="386"/>
      <c r="Q262" s="407"/>
      <c r="R262" s="386"/>
      <c r="S262" s="431"/>
      <c r="T262" s="444"/>
      <c r="U262" s="464"/>
      <c r="V262" s="465"/>
      <c r="W262" s="465"/>
      <c r="X262" s="465"/>
      <c r="Y262" s="465"/>
      <c r="Z262" s="465"/>
      <c r="AA262" s="466">
        <f t="shared" ref="AA262:AA263" si="36">Z262+Y262+X262+W262+V262+U262</f>
        <v>0</v>
      </c>
      <c r="AB262" s="646"/>
      <c r="AC262" s="131"/>
      <c r="AD262" s="13"/>
      <c r="AE262" s="13"/>
      <c r="AF262" s="13"/>
      <c r="AG262" s="132"/>
      <c r="AH262" s="431"/>
      <c r="AI262" s="309"/>
      <c r="AJ262" s="310"/>
      <c r="AK262" s="310"/>
      <c r="AL262" s="310"/>
      <c r="AM262" s="310"/>
      <c r="AN262" s="3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  <c r="DF262" s="11"/>
      <c r="DG262" s="11"/>
      <c r="DH262" s="11"/>
      <c r="DI262" s="11"/>
      <c r="DJ262" s="11"/>
      <c r="DK262" s="11"/>
      <c r="DL262" s="11"/>
      <c r="DM262" s="11"/>
      <c r="DN262" s="11"/>
      <c r="DO262" s="11"/>
      <c r="DP262" s="11"/>
      <c r="DQ262" s="11"/>
      <c r="DR262" s="11"/>
      <c r="DS262" s="11"/>
      <c r="DT262" s="11"/>
      <c r="DU262" s="11"/>
      <c r="DV262" s="11"/>
      <c r="DW262" s="11"/>
      <c r="DX262" s="11"/>
      <c r="DY262" s="11"/>
      <c r="DZ262" s="11"/>
      <c r="EA262" s="11"/>
      <c r="EB262" s="11"/>
      <c r="EC262" s="11"/>
      <c r="ED262" s="11"/>
      <c r="EE262" s="11"/>
      <c r="EF262" s="11"/>
      <c r="EG262" s="11"/>
      <c r="EH262" s="11"/>
      <c r="EI262" s="11"/>
      <c r="EJ262" s="11"/>
      <c r="EK262" s="11"/>
      <c r="EL262" s="11"/>
      <c r="EM262" s="11"/>
      <c r="EN262" s="11"/>
      <c r="EO262" s="11"/>
      <c r="EP262" s="11"/>
      <c r="EQ262" s="11"/>
      <c r="ER262" s="11"/>
      <c r="ES262" s="11"/>
      <c r="ET262" s="11"/>
      <c r="EU262" s="11"/>
      <c r="EV262" s="11"/>
      <c r="EW262" s="11"/>
      <c r="EX262" s="11"/>
      <c r="EY262" s="11"/>
      <c r="EZ262" s="11"/>
      <c r="FA262" s="11"/>
      <c r="FB262" s="11"/>
      <c r="FC262" s="11"/>
      <c r="FD262" s="11"/>
      <c r="FE262" s="11"/>
      <c r="FF262" s="11"/>
      <c r="FG262" s="11"/>
      <c r="FH262" s="11"/>
      <c r="FI262" s="11"/>
      <c r="FJ262" s="11"/>
      <c r="FK262" s="11"/>
      <c r="FL262" s="11"/>
      <c r="FM262" s="11"/>
      <c r="FN262" s="11"/>
      <c r="FO262" s="11"/>
      <c r="FP262" s="11"/>
      <c r="FQ262" s="11"/>
      <c r="FR262" s="11"/>
      <c r="FS262" s="11"/>
      <c r="FT262" s="11"/>
      <c r="FU262" s="11"/>
      <c r="FV262" s="11"/>
      <c r="FW262" s="11"/>
      <c r="FX262" s="11"/>
      <c r="FY262" s="11"/>
      <c r="FZ262" s="11"/>
      <c r="GA262" s="11"/>
      <c r="GB262" s="11"/>
      <c r="GC262" s="11"/>
      <c r="GD262" s="11"/>
      <c r="GE262" s="11"/>
      <c r="GF262" s="11"/>
      <c r="GG262" s="11"/>
      <c r="GH262" s="11"/>
      <c r="GI262" s="11"/>
      <c r="GJ262" s="11"/>
      <c r="GK262" s="11"/>
      <c r="GL262" s="11"/>
      <c r="GM262" s="11"/>
      <c r="GN262" s="11"/>
      <c r="GO262" s="11"/>
      <c r="GP262" s="11"/>
      <c r="GQ262" s="11"/>
      <c r="GR262" s="11"/>
      <c r="GS262" s="11"/>
      <c r="GT262" s="11"/>
      <c r="GU262" s="11"/>
      <c r="GV262" s="11"/>
      <c r="GW262" s="11"/>
      <c r="GX262" s="11"/>
      <c r="GY262" s="11"/>
      <c r="GZ262" s="11"/>
      <c r="HA262" s="11"/>
      <c r="HB262" s="11"/>
      <c r="HC262" s="11"/>
      <c r="HD262" s="11"/>
      <c r="HE262" s="11"/>
      <c r="HF262" s="11"/>
      <c r="HG262" s="11"/>
      <c r="HH262" s="11"/>
      <c r="HI262" s="11"/>
      <c r="HJ262" s="11"/>
      <c r="HK262" s="11"/>
      <c r="HL262" s="11"/>
      <c r="HM262" s="11"/>
      <c r="HN262" s="11"/>
      <c r="HO262" s="11"/>
      <c r="HP262" s="11"/>
      <c r="HQ262" s="11"/>
      <c r="HR262" s="11"/>
      <c r="HS262" s="11"/>
      <c r="HT262" s="11"/>
      <c r="HU262" s="11"/>
      <c r="HV262" s="11"/>
      <c r="HW262" s="11"/>
      <c r="HX262" s="11"/>
      <c r="HY262" s="11"/>
      <c r="HZ262" s="11"/>
      <c r="IA262" s="11"/>
      <c r="IB262" s="11"/>
      <c r="IC262" s="11"/>
      <c r="ID262" s="11"/>
      <c r="IE262" s="11"/>
      <c r="IF262" s="11"/>
      <c r="IG262" s="11"/>
      <c r="IH262" s="11"/>
      <c r="II262" s="11"/>
      <c r="IJ262" s="11"/>
      <c r="IK262" s="11"/>
      <c r="IL262" s="11"/>
      <c r="IM262" s="11"/>
      <c r="IN262" s="11"/>
      <c r="IO262" s="11"/>
      <c r="IP262" s="11"/>
      <c r="IQ262" s="11"/>
      <c r="IR262" s="11"/>
      <c r="IS262" s="11"/>
      <c r="IT262" s="11"/>
      <c r="IU262" s="11"/>
      <c r="IV262" s="11"/>
      <c r="IW262" s="11"/>
      <c r="IX262" s="11"/>
      <c r="IY262" s="11"/>
      <c r="IZ262" s="11"/>
      <c r="JA262" s="11"/>
      <c r="JB262" s="11"/>
      <c r="JC262" s="11"/>
      <c r="JD262" s="11"/>
      <c r="JE262" s="11"/>
      <c r="JF262" s="11"/>
      <c r="JG262" s="11"/>
      <c r="JH262" s="11"/>
      <c r="JI262" s="11"/>
      <c r="JJ262" s="11"/>
      <c r="JK262" s="11"/>
      <c r="JL262" s="11"/>
      <c r="JM262" s="11"/>
      <c r="JN262" s="11"/>
      <c r="JO262" s="11"/>
      <c r="JP262" s="11"/>
      <c r="JQ262" s="11"/>
      <c r="JR262" s="11"/>
      <c r="JS262" s="11"/>
      <c r="JT262" s="11"/>
      <c r="JU262" s="11"/>
      <c r="JV262" s="11"/>
      <c r="JW262" s="11"/>
      <c r="JX262" s="11"/>
      <c r="JY262" s="11"/>
      <c r="JZ262" s="11"/>
      <c r="KA262" s="11"/>
      <c r="KB262" s="11"/>
      <c r="KC262" s="11"/>
      <c r="KD262" s="11"/>
      <c r="KE262" s="11"/>
      <c r="KF262" s="11"/>
      <c r="KG262" s="11"/>
      <c r="KH262" s="11"/>
      <c r="KI262" s="11"/>
      <c r="KJ262" s="11"/>
      <c r="KK262" s="11"/>
      <c r="KL262" s="11"/>
      <c r="KM262" s="11"/>
      <c r="KN262" s="11"/>
      <c r="KO262" s="11"/>
      <c r="KP262" s="11"/>
      <c r="KQ262" s="11"/>
      <c r="KR262" s="11"/>
      <c r="KS262" s="11"/>
      <c r="KT262" s="11"/>
      <c r="KU262" s="11"/>
      <c r="KV262" s="11"/>
      <c r="KW262" s="11"/>
      <c r="KX262" s="11"/>
      <c r="KY262" s="11"/>
      <c r="KZ262" s="11"/>
      <c r="LA262" s="11"/>
      <c r="LB262" s="11"/>
      <c r="LC262" s="11"/>
      <c r="LD262" s="11"/>
      <c r="LE262" s="11"/>
      <c r="LF262" s="11"/>
      <c r="LG262" s="11"/>
      <c r="LH262" s="11"/>
      <c r="LI262" s="11"/>
      <c r="LJ262" s="11"/>
      <c r="LK262" s="11"/>
      <c r="LL262" s="11"/>
      <c r="LM262" s="11"/>
      <c r="LN262" s="11"/>
      <c r="LO262" s="11"/>
      <c r="LP262" s="11"/>
      <c r="LQ262" s="11"/>
      <c r="LR262" s="11"/>
      <c r="LS262" s="11"/>
      <c r="LT262" s="11"/>
      <c r="LU262" s="11"/>
      <c r="LV262" s="11"/>
      <c r="LW262" s="11"/>
      <c r="LX262" s="11"/>
      <c r="LY262" s="11"/>
      <c r="LZ262" s="11"/>
      <c r="MA262" s="11"/>
      <c r="MB262" s="11"/>
      <c r="MC262" s="11"/>
      <c r="MD262" s="11"/>
      <c r="ME262" s="11"/>
      <c r="MF262" s="11"/>
      <c r="MG262" s="11"/>
      <c r="MH262" s="11"/>
      <c r="MI262" s="11"/>
      <c r="MJ262" s="11"/>
      <c r="MK262" s="11"/>
      <c r="ML262" s="11"/>
      <c r="MM262" s="11"/>
      <c r="MN262" s="11"/>
      <c r="MO262" s="11"/>
      <c r="MP262" s="11"/>
      <c r="MQ262" s="11"/>
      <c r="MR262" s="11"/>
      <c r="MS262" s="11"/>
      <c r="MT262" s="11"/>
      <c r="MU262" s="11"/>
      <c r="MV262" s="11"/>
      <c r="MW262" s="11"/>
      <c r="MX262" s="11"/>
      <c r="MY262" s="11"/>
      <c r="MZ262" s="11"/>
      <c r="NA262" s="11"/>
      <c r="NB262" s="11"/>
      <c r="NC262" s="11"/>
      <c r="ND262" s="11"/>
      <c r="NE262" s="11"/>
      <c r="NF262" s="11"/>
      <c r="NG262" s="11"/>
      <c r="NH262" s="11"/>
      <c r="NI262" s="11"/>
      <c r="NJ262" s="11"/>
      <c r="NK262" s="11"/>
      <c r="NL262" s="11"/>
      <c r="NM262" s="11"/>
      <c r="NN262" s="11"/>
      <c r="NO262" s="11"/>
      <c r="NP262" s="11"/>
      <c r="NQ262" s="11"/>
      <c r="NR262" s="11"/>
      <c r="NS262" s="11"/>
      <c r="NT262" s="11"/>
      <c r="NU262" s="11"/>
      <c r="NV262" s="11"/>
      <c r="NW262" s="11"/>
      <c r="NX262" s="11"/>
      <c r="NY262" s="11"/>
      <c r="NZ262" s="11"/>
      <c r="OA262" s="11"/>
      <c r="OB262" s="11"/>
      <c r="OC262" s="11"/>
      <c r="OD262" s="11"/>
      <c r="OE262" s="11"/>
      <c r="OF262" s="11"/>
      <c r="OG262" s="11"/>
    </row>
    <row r="263" spans="1:397" ht="25" customHeight="1" outlineLevel="2" x14ac:dyDescent="0.25">
      <c r="B263" s="556">
        <v>0</v>
      </c>
      <c r="C263" s="62"/>
      <c r="D263" s="134"/>
      <c r="E263" s="134"/>
      <c r="F263" s="134"/>
      <c r="G263" s="134"/>
      <c r="H263" s="134"/>
      <c r="I263" s="134"/>
      <c r="J263" s="134"/>
      <c r="K263" s="134"/>
      <c r="L263" s="135"/>
      <c r="M263" s="431"/>
      <c r="N263" s="133"/>
      <c r="O263" s="399"/>
      <c r="P263" s="387"/>
      <c r="Q263" s="408"/>
      <c r="R263" s="387"/>
      <c r="S263" s="431"/>
      <c r="T263" s="445"/>
      <c r="U263" s="467"/>
      <c r="V263" s="468"/>
      <c r="W263" s="468"/>
      <c r="X263" s="468"/>
      <c r="Y263" s="468"/>
      <c r="Z263" s="468"/>
      <c r="AA263" s="469">
        <f t="shared" si="36"/>
        <v>0</v>
      </c>
      <c r="AB263" s="647"/>
      <c r="AC263" s="133"/>
      <c r="AD263" s="134"/>
      <c r="AE263" s="134"/>
      <c r="AF263" s="134"/>
      <c r="AG263" s="135"/>
      <c r="AH263" s="431"/>
      <c r="AI263" s="312"/>
      <c r="AJ263" s="313"/>
      <c r="AK263" s="313"/>
      <c r="AL263" s="313"/>
      <c r="AM263" s="313"/>
      <c r="AN263" s="314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  <c r="DF263" s="11"/>
      <c r="DG263" s="11"/>
      <c r="DH263" s="11"/>
      <c r="DI263" s="11"/>
      <c r="DJ263" s="11"/>
      <c r="DK263" s="11"/>
      <c r="DL263" s="11"/>
      <c r="DM263" s="11"/>
      <c r="DN263" s="11"/>
      <c r="DO263" s="11"/>
      <c r="DP263" s="11"/>
      <c r="DQ263" s="11"/>
      <c r="DR263" s="11"/>
      <c r="DS263" s="11"/>
      <c r="DT263" s="11"/>
      <c r="DU263" s="11"/>
      <c r="DV263" s="11"/>
      <c r="DW263" s="11"/>
      <c r="DX263" s="11"/>
      <c r="DY263" s="11"/>
      <c r="DZ263" s="11"/>
      <c r="EA263" s="11"/>
      <c r="EB263" s="11"/>
      <c r="EC263" s="11"/>
      <c r="ED263" s="11"/>
      <c r="EE263" s="11"/>
      <c r="EF263" s="11"/>
      <c r="EG263" s="11"/>
      <c r="EH263" s="11"/>
      <c r="EI263" s="11"/>
      <c r="EJ263" s="11"/>
      <c r="EK263" s="11"/>
      <c r="EL263" s="11"/>
      <c r="EM263" s="11"/>
      <c r="EN263" s="11"/>
      <c r="EO263" s="11"/>
      <c r="EP263" s="11"/>
      <c r="EQ263" s="11"/>
      <c r="ER263" s="11"/>
      <c r="ES263" s="11"/>
      <c r="ET263" s="11"/>
      <c r="EU263" s="11"/>
      <c r="EV263" s="11"/>
      <c r="EW263" s="11"/>
      <c r="EX263" s="11"/>
      <c r="EY263" s="11"/>
      <c r="EZ263" s="11"/>
      <c r="FA263" s="11"/>
      <c r="FB263" s="11"/>
      <c r="FC263" s="11"/>
      <c r="FD263" s="11"/>
      <c r="FE263" s="11"/>
      <c r="FF263" s="11"/>
      <c r="FG263" s="11"/>
      <c r="FH263" s="11"/>
      <c r="FI263" s="11"/>
      <c r="FJ263" s="11"/>
      <c r="FK263" s="11"/>
      <c r="FL263" s="11"/>
      <c r="FM263" s="11"/>
      <c r="FN263" s="11"/>
      <c r="FO263" s="11"/>
      <c r="FP263" s="11"/>
      <c r="FQ263" s="11"/>
      <c r="FR263" s="11"/>
      <c r="FS263" s="11"/>
      <c r="FT263" s="11"/>
      <c r="FU263" s="11"/>
      <c r="FV263" s="11"/>
      <c r="FW263" s="11"/>
      <c r="FX263" s="11"/>
      <c r="FY263" s="11"/>
      <c r="FZ263" s="11"/>
      <c r="GA263" s="11"/>
      <c r="GB263" s="11"/>
      <c r="GC263" s="11"/>
      <c r="GD263" s="11"/>
      <c r="GE263" s="11"/>
      <c r="GF263" s="11"/>
      <c r="GG263" s="11"/>
      <c r="GH263" s="11"/>
      <c r="GI263" s="11"/>
      <c r="GJ263" s="11"/>
      <c r="GK263" s="11"/>
      <c r="GL263" s="11"/>
      <c r="GM263" s="11"/>
      <c r="GN263" s="11"/>
      <c r="GO263" s="11"/>
      <c r="GP263" s="11"/>
      <c r="GQ263" s="11"/>
      <c r="GR263" s="11"/>
      <c r="GS263" s="11"/>
      <c r="GT263" s="11"/>
      <c r="GU263" s="11"/>
      <c r="GV263" s="11"/>
      <c r="GW263" s="11"/>
      <c r="GX263" s="11"/>
      <c r="GY263" s="11"/>
      <c r="GZ263" s="11"/>
      <c r="HA263" s="11"/>
      <c r="HB263" s="11"/>
      <c r="HC263" s="11"/>
      <c r="HD263" s="11"/>
      <c r="HE263" s="11"/>
      <c r="HF263" s="11"/>
      <c r="HG263" s="11"/>
      <c r="HH263" s="11"/>
      <c r="HI263" s="11"/>
      <c r="HJ263" s="11"/>
      <c r="HK263" s="11"/>
      <c r="HL263" s="11"/>
      <c r="HM263" s="11"/>
      <c r="HN263" s="11"/>
      <c r="HO263" s="11"/>
      <c r="HP263" s="11"/>
      <c r="HQ263" s="11"/>
      <c r="HR263" s="11"/>
      <c r="HS263" s="11"/>
      <c r="HT263" s="11"/>
      <c r="HU263" s="11"/>
      <c r="HV263" s="11"/>
      <c r="HW263" s="11"/>
      <c r="HX263" s="11"/>
      <c r="HY263" s="11"/>
      <c r="HZ263" s="11"/>
      <c r="IA263" s="11"/>
      <c r="IB263" s="11"/>
      <c r="IC263" s="11"/>
      <c r="ID263" s="11"/>
      <c r="IE263" s="11"/>
      <c r="IF263" s="11"/>
      <c r="IG263" s="11"/>
      <c r="IH263" s="11"/>
      <c r="II263" s="11"/>
      <c r="IJ263" s="11"/>
      <c r="IK263" s="11"/>
      <c r="IL263" s="11"/>
      <c r="IM263" s="11"/>
      <c r="IN263" s="11"/>
      <c r="IO263" s="11"/>
      <c r="IP263" s="11"/>
      <c r="IQ263" s="11"/>
      <c r="IR263" s="11"/>
      <c r="IS263" s="11"/>
      <c r="IT263" s="11"/>
      <c r="IU263" s="11"/>
      <c r="IV263" s="11"/>
      <c r="IW263" s="11"/>
      <c r="IX263" s="11"/>
      <c r="IY263" s="11"/>
      <c r="IZ263" s="11"/>
      <c r="JA263" s="11"/>
      <c r="JB263" s="11"/>
      <c r="JC263" s="11"/>
      <c r="JD263" s="11"/>
      <c r="JE263" s="11"/>
      <c r="JF263" s="11"/>
      <c r="JG263" s="11"/>
      <c r="JH263" s="11"/>
      <c r="JI263" s="11"/>
      <c r="JJ263" s="11"/>
      <c r="JK263" s="11"/>
      <c r="JL263" s="11"/>
      <c r="JM263" s="11"/>
      <c r="JN263" s="11"/>
      <c r="JO263" s="11"/>
      <c r="JP263" s="11"/>
      <c r="JQ263" s="11"/>
      <c r="JR263" s="11"/>
      <c r="JS263" s="11"/>
      <c r="JT263" s="11"/>
      <c r="JU263" s="11"/>
      <c r="JV263" s="11"/>
      <c r="JW263" s="11"/>
      <c r="JX263" s="11"/>
      <c r="JY263" s="11"/>
      <c r="JZ263" s="11"/>
      <c r="KA263" s="11"/>
      <c r="KB263" s="11"/>
      <c r="KC263" s="11"/>
      <c r="KD263" s="11"/>
      <c r="KE263" s="11"/>
      <c r="KF263" s="11"/>
      <c r="KG263" s="11"/>
      <c r="KH263" s="11"/>
      <c r="KI263" s="11"/>
      <c r="KJ263" s="11"/>
      <c r="KK263" s="11"/>
      <c r="KL263" s="11"/>
      <c r="KM263" s="11"/>
      <c r="KN263" s="11"/>
      <c r="KO263" s="11"/>
      <c r="KP263" s="11"/>
      <c r="KQ263" s="11"/>
      <c r="KR263" s="11"/>
      <c r="KS263" s="11"/>
      <c r="KT263" s="11"/>
      <c r="KU263" s="11"/>
      <c r="KV263" s="11"/>
      <c r="KW263" s="11"/>
      <c r="KX263" s="11"/>
      <c r="KY263" s="11"/>
      <c r="KZ263" s="11"/>
      <c r="LA263" s="11"/>
      <c r="LB263" s="11"/>
      <c r="LC263" s="11"/>
      <c r="LD263" s="11"/>
      <c r="LE263" s="11"/>
      <c r="LF263" s="11"/>
      <c r="LG263" s="11"/>
      <c r="LH263" s="11"/>
      <c r="LI263" s="11"/>
      <c r="LJ263" s="11"/>
      <c r="LK263" s="11"/>
      <c r="LL263" s="11"/>
      <c r="LM263" s="11"/>
      <c r="LN263" s="11"/>
      <c r="LO263" s="11"/>
      <c r="LP263" s="11"/>
      <c r="LQ263" s="11"/>
      <c r="LR263" s="11"/>
      <c r="LS263" s="11"/>
      <c r="LT263" s="11"/>
      <c r="LU263" s="11"/>
      <c r="LV263" s="11"/>
      <c r="LW263" s="11"/>
      <c r="LX263" s="11"/>
      <c r="LY263" s="11"/>
      <c r="LZ263" s="11"/>
      <c r="MA263" s="11"/>
      <c r="MB263" s="11"/>
      <c r="MC263" s="11"/>
      <c r="MD263" s="11"/>
      <c r="ME263" s="11"/>
      <c r="MF263" s="11"/>
      <c r="MG263" s="11"/>
      <c r="MH263" s="11"/>
      <c r="MI263" s="11"/>
      <c r="MJ263" s="11"/>
      <c r="MK263" s="11"/>
      <c r="ML263" s="11"/>
      <c r="MM263" s="11"/>
      <c r="MN263" s="11"/>
      <c r="MO263" s="11"/>
      <c r="MP263" s="11"/>
      <c r="MQ263" s="11"/>
      <c r="MR263" s="11"/>
      <c r="MS263" s="11"/>
      <c r="MT263" s="11"/>
      <c r="MU263" s="11"/>
      <c r="MV263" s="11"/>
      <c r="MW263" s="11"/>
      <c r="MX263" s="11"/>
      <c r="MY263" s="11"/>
      <c r="MZ263" s="11"/>
      <c r="NA263" s="11"/>
      <c r="NB263" s="11"/>
      <c r="NC263" s="11"/>
      <c r="ND263" s="11"/>
      <c r="NE263" s="11"/>
      <c r="NF263" s="11"/>
      <c r="NG263" s="11"/>
      <c r="NH263" s="11"/>
      <c r="NI263" s="11"/>
      <c r="NJ263" s="11"/>
      <c r="NK263" s="11"/>
      <c r="NL263" s="11"/>
      <c r="NM263" s="11"/>
      <c r="NN263" s="11"/>
      <c r="NO263" s="11"/>
      <c r="NP263" s="11"/>
      <c r="NQ263" s="11"/>
      <c r="NR263" s="11"/>
      <c r="NS263" s="11"/>
      <c r="NT263" s="11"/>
      <c r="NU263" s="11"/>
      <c r="NV263" s="11"/>
      <c r="NW263" s="11"/>
      <c r="NX263" s="11"/>
      <c r="NY263" s="11"/>
      <c r="NZ263" s="11"/>
      <c r="OA263" s="11"/>
      <c r="OB263" s="11"/>
      <c r="OC263" s="11"/>
      <c r="OD263" s="11"/>
      <c r="OE263" s="11"/>
      <c r="OF263" s="11"/>
      <c r="OG263" s="11"/>
    </row>
    <row r="264" spans="1:397" s="16" customFormat="1" ht="10" customHeight="1" outlineLevel="1" x14ac:dyDescent="0.25">
      <c r="B264" s="2"/>
      <c r="C264" s="70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40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32"/>
      <c r="AJ264" s="32"/>
      <c r="AK264" s="32"/>
      <c r="AL264" s="32"/>
      <c r="AM264" s="32"/>
      <c r="AN264" s="32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  <c r="DF264" s="11"/>
      <c r="DG264" s="11"/>
      <c r="DH264" s="11"/>
      <c r="DI264" s="11"/>
      <c r="DJ264" s="11"/>
      <c r="DK264" s="11"/>
      <c r="DL264" s="11"/>
      <c r="DM264" s="11"/>
      <c r="DN264" s="11"/>
      <c r="DO264" s="11"/>
      <c r="DP264" s="11"/>
      <c r="DQ264" s="11"/>
      <c r="DR264" s="11"/>
      <c r="DS264" s="11"/>
      <c r="DT264" s="11"/>
      <c r="DU264" s="11"/>
      <c r="DV264" s="11"/>
      <c r="DW264" s="11"/>
      <c r="DX264" s="11"/>
      <c r="DY264" s="11"/>
      <c r="DZ264" s="11"/>
      <c r="EA264" s="11"/>
      <c r="EB264" s="11"/>
      <c r="EC264" s="11"/>
      <c r="ED264" s="11"/>
      <c r="EE264" s="11"/>
      <c r="EF264" s="11"/>
      <c r="EG264" s="11"/>
      <c r="EH264" s="11"/>
      <c r="EI264" s="11"/>
      <c r="EJ264" s="11"/>
      <c r="EK264" s="11"/>
      <c r="EL264" s="11"/>
      <c r="EM264" s="11"/>
      <c r="EN264" s="11"/>
      <c r="EO264" s="11"/>
      <c r="EP264" s="11"/>
      <c r="EQ264" s="11"/>
      <c r="ER264" s="11"/>
      <c r="ES264" s="11"/>
      <c r="ET264" s="11"/>
      <c r="EU264" s="11"/>
      <c r="EV264" s="11"/>
      <c r="EW264" s="11"/>
      <c r="EX264" s="11"/>
      <c r="EY264" s="11"/>
      <c r="EZ264" s="11"/>
      <c r="FA264" s="11"/>
      <c r="FB264" s="11"/>
      <c r="FC264" s="11"/>
      <c r="FD264" s="11"/>
      <c r="FE264" s="11"/>
      <c r="FF264" s="11"/>
      <c r="FG264" s="11"/>
      <c r="FH264" s="11"/>
      <c r="FI264" s="11"/>
      <c r="FJ264" s="11"/>
      <c r="FK264" s="11"/>
      <c r="FL264" s="11"/>
      <c r="FM264" s="11"/>
      <c r="FN264" s="11"/>
      <c r="FO264" s="11"/>
      <c r="FP264" s="11"/>
      <c r="FQ264" s="11"/>
      <c r="FR264" s="11"/>
      <c r="FS264" s="11"/>
      <c r="FT264" s="11"/>
      <c r="FU264" s="11"/>
      <c r="FV264" s="11"/>
      <c r="FW264" s="11"/>
      <c r="FX264" s="11"/>
      <c r="FY264" s="11"/>
      <c r="FZ264" s="11"/>
      <c r="GA264" s="11"/>
      <c r="GB264" s="11"/>
      <c r="GC264" s="11"/>
      <c r="GD264" s="11"/>
      <c r="GE264" s="11"/>
      <c r="GF264" s="11"/>
      <c r="GG264" s="11"/>
      <c r="GH264" s="11"/>
      <c r="GI264" s="11"/>
      <c r="GJ264" s="11"/>
      <c r="GK264" s="11"/>
      <c r="GL264" s="11"/>
      <c r="GM264" s="11"/>
      <c r="GN264" s="11"/>
      <c r="GO264" s="11"/>
      <c r="GP264" s="11"/>
      <c r="GQ264" s="11"/>
      <c r="GR264" s="11"/>
      <c r="GS264" s="11"/>
      <c r="GT264" s="11"/>
      <c r="GU264" s="11"/>
      <c r="GV264" s="11"/>
      <c r="GW264" s="11"/>
      <c r="GX264" s="11"/>
      <c r="GY264" s="11"/>
      <c r="GZ264" s="11"/>
      <c r="HA264" s="11"/>
      <c r="HB264" s="11"/>
      <c r="HC264" s="11"/>
      <c r="HD264" s="11"/>
      <c r="HE264" s="11"/>
      <c r="HF264" s="11"/>
      <c r="HG264" s="11"/>
      <c r="HH264" s="11"/>
      <c r="HI264" s="11"/>
      <c r="HJ264" s="11"/>
      <c r="HK264" s="11"/>
      <c r="HL264" s="11"/>
      <c r="HM264" s="11"/>
      <c r="HN264" s="11"/>
      <c r="HO264" s="11"/>
      <c r="HP264" s="11"/>
      <c r="HQ264" s="11"/>
      <c r="HR264" s="11"/>
      <c r="HS264" s="11"/>
      <c r="HT264" s="11"/>
      <c r="HU264" s="11"/>
      <c r="HV264" s="11"/>
      <c r="HW264" s="11"/>
      <c r="HX264" s="11"/>
      <c r="HY264" s="11"/>
      <c r="HZ264" s="11"/>
      <c r="IA264" s="11"/>
      <c r="IB264" s="11"/>
      <c r="IC264" s="11"/>
      <c r="ID264" s="11"/>
      <c r="IE264" s="11"/>
      <c r="IF264" s="11"/>
      <c r="IG264" s="11"/>
      <c r="IH264" s="11"/>
      <c r="II264" s="11"/>
      <c r="IJ264" s="11"/>
      <c r="IK264" s="11"/>
      <c r="IL264" s="11"/>
      <c r="IM264" s="11"/>
      <c r="IN264" s="11"/>
      <c r="IO264" s="11"/>
      <c r="IP264" s="11"/>
      <c r="IQ264" s="11"/>
      <c r="IR264" s="11"/>
      <c r="IS264" s="11"/>
      <c r="IT264" s="11"/>
      <c r="IU264" s="11"/>
      <c r="IV264" s="11"/>
      <c r="IW264" s="11"/>
      <c r="IX264" s="11"/>
      <c r="IY264" s="11"/>
      <c r="IZ264" s="11"/>
      <c r="JA264" s="11"/>
      <c r="JB264" s="11"/>
      <c r="JC264" s="11"/>
      <c r="JD264" s="11"/>
      <c r="JE264" s="11"/>
      <c r="JF264" s="11"/>
      <c r="JG264" s="11"/>
      <c r="JH264" s="11"/>
      <c r="JI264" s="11"/>
      <c r="JJ264" s="11"/>
      <c r="JK264" s="11"/>
      <c r="JL264" s="11"/>
      <c r="JM264" s="11"/>
      <c r="JN264" s="11"/>
      <c r="JO264" s="11"/>
      <c r="JP264" s="11"/>
      <c r="JQ264" s="11"/>
      <c r="JR264" s="11"/>
      <c r="JS264" s="11"/>
      <c r="JT264" s="11"/>
      <c r="JU264" s="11"/>
      <c r="JV264" s="11"/>
      <c r="JW264" s="11"/>
      <c r="JX264" s="11"/>
      <c r="JY264" s="11"/>
      <c r="JZ264" s="11"/>
      <c r="KA264" s="11"/>
      <c r="KB264" s="11"/>
      <c r="KC264" s="11"/>
      <c r="KD264" s="11"/>
      <c r="KE264" s="11"/>
      <c r="KF264" s="11"/>
      <c r="KG264" s="11"/>
      <c r="KH264" s="11"/>
      <c r="KI264" s="11"/>
      <c r="KJ264" s="11"/>
      <c r="KK264" s="11"/>
      <c r="KL264" s="11"/>
      <c r="KM264" s="11"/>
      <c r="KN264" s="11"/>
      <c r="KO264" s="11"/>
      <c r="KP264" s="11"/>
      <c r="KQ264" s="11"/>
      <c r="KR264" s="11"/>
      <c r="KS264" s="11"/>
      <c r="KT264" s="11"/>
      <c r="KU264" s="11"/>
      <c r="KV264" s="11"/>
      <c r="KW264" s="11"/>
      <c r="KX264" s="11"/>
      <c r="KY264" s="11"/>
      <c r="KZ264" s="11"/>
      <c r="LA264" s="11"/>
      <c r="LB264" s="11"/>
      <c r="LC264" s="11"/>
      <c r="LD264" s="11"/>
      <c r="LE264" s="11"/>
      <c r="LF264" s="11"/>
      <c r="LG264" s="11"/>
      <c r="LH264" s="11"/>
      <c r="LI264" s="11"/>
      <c r="LJ264" s="11"/>
      <c r="LK264" s="11"/>
      <c r="LL264" s="11"/>
      <c r="LM264" s="11"/>
      <c r="LN264" s="11"/>
      <c r="LO264" s="11"/>
      <c r="LP264" s="11"/>
      <c r="LQ264" s="11"/>
      <c r="LR264" s="11"/>
      <c r="LS264" s="11"/>
      <c r="LT264" s="11"/>
      <c r="LU264" s="11"/>
      <c r="LV264" s="11"/>
      <c r="LW264" s="11"/>
      <c r="LX264" s="11"/>
      <c r="LY264" s="11"/>
      <c r="LZ264" s="11"/>
      <c r="MA264" s="11"/>
      <c r="MB264" s="11"/>
      <c r="MC264" s="11"/>
      <c r="MD264" s="11"/>
      <c r="ME264" s="11"/>
      <c r="MF264" s="11"/>
      <c r="MG264" s="11"/>
      <c r="MH264" s="11"/>
      <c r="MI264" s="11"/>
      <c r="MJ264" s="11"/>
      <c r="MK264" s="11"/>
      <c r="ML264" s="11"/>
      <c r="MM264" s="11"/>
      <c r="MN264" s="11"/>
      <c r="MO264" s="11"/>
      <c r="MP264" s="11"/>
      <c r="MQ264" s="11"/>
      <c r="MR264" s="11"/>
      <c r="MS264" s="11"/>
      <c r="MT264" s="11"/>
      <c r="MU264" s="11"/>
      <c r="MV264" s="11"/>
      <c r="MW264" s="11"/>
      <c r="MX264" s="11"/>
      <c r="MY264" s="11"/>
      <c r="MZ264" s="11"/>
      <c r="NA264" s="11"/>
      <c r="NB264" s="11"/>
      <c r="NC264" s="11"/>
      <c r="ND264" s="11"/>
      <c r="NE264" s="11"/>
      <c r="NF264" s="11"/>
      <c r="NG264" s="11"/>
      <c r="NH264" s="11"/>
      <c r="NI264" s="11"/>
      <c r="NJ264" s="11"/>
      <c r="NK264" s="11"/>
      <c r="NL264" s="11"/>
      <c r="NM264" s="11"/>
      <c r="NN264" s="11"/>
      <c r="NO264" s="11"/>
      <c r="NP264" s="11"/>
      <c r="NQ264" s="11"/>
      <c r="NR264" s="11"/>
      <c r="NS264" s="11"/>
      <c r="NT264" s="11"/>
      <c r="NU264" s="11"/>
      <c r="NV264" s="11"/>
      <c r="NW264" s="11"/>
      <c r="NX264" s="11"/>
      <c r="NY264" s="11"/>
      <c r="NZ264" s="11"/>
      <c r="OA264" s="11"/>
      <c r="OB264" s="11"/>
      <c r="OC264" s="11"/>
      <c r="OD264" s="11"/>
      <c r="OE264" s="11"/>
    </row>
    <row r="265" spans="1:397" s="20" customFormat="1" ht="34" customHeight="1" outlineLevel="1" x14ac:dyDescent="0.3">
      <c r="A265" s="2"/>
      <c r="B265" s="516" t="s">
        <v>709</v>
      </c>
      <c r="C265" s="517"/>
      <c r="D265" s="557"/>
      <c r="E265" s="170"/>
      <c r="F265" s="170"/>
      <c r="G265" s="170"/>
      <c r="H265" s="170"/>
      <c r="I265" s="170"/>
      <c r="J265" s="170"/>
      <c r="K265" s="170"/>
      <c r="L265" s="171"/>
      <c r="M265" s="431"/>
      <c r="N265" s="169"/>
      <c r="O265" s="168"/>
      <c r="P265" s="170"/>
      <c r="Q265" s="168"/>
      <c r="R265" s="170"/>
      <c r="S265" s="431"/>
      <c r="T265" s="141" t="s">
        <v>637</v>
      </c>
      <c r="U265" s="139" t="s">
        <v>631</v>
      </c>
      <c r="V265" s="139" t="s">
        <v>635</v>
      </c>
      <c r="W265" s="139" t="s">
        <v>636</v>
      </c>
      <c r="X265" s="207" t="s">
        <v>632</v>
      </c>
      <c r="Y265" s="206" t="s">
        <v>633</v>
      </c>
      <c r="Z265" s="206" t="s">
        <v>634</v>
      </c>
      <c r="AA265" s="223" t="s">
        <v>657</v>
      </c>
      <c r="AB265" s="648"/>
      <c r="AC265" s="169"/>
      <c r="AD265" s="170"/>
      <c r="AE265" s="170"/>
      <c r="AF265" s="170"/>
      <c r="AG265" s="171"/>
      <c r="AH265" s="431"/>
      <c r="AI265" s="669" t="s">
        <v>669</v>
      </c>
      <c r="AJ265" s="670" t="s">
        <v>666</v>
      </c>
      <c r="AK265" s="670" t="s">
        <v>667</v>
      </c>
      <c r="AL265" s="670" t="s">
        <v>664</v>
      </c>
      <c r="AM265" s="670" t="s">
        <v>668</v>
      </c>
      <c r="AN265" s="315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  <c r="DF265" s="11"/>
      <c r="DG265" s="11"/>
      <c r="DH265" s="11"/>
      <c r="DI265" s="11"/>
      <c r="DJ265" s="11"/>
      <c r="DK265" s="11"/>
      <c r="DL265" s="11"/>
      <c r="DM265" s="11"/>
      <c r="DN265" s="11"/>
      <c r="DO265" s="11"/>
      <c r="DP265" s="11"/>
      <c r="DQ265" s="11"/>
      <c r="DR265" s="11"/>
      <c r="DS265" s="1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  <c r="GM265" s="21"/>
      <c r="GN265" s="21"/>
      <c r="GO265" s="21"/>
      <c r="GP265" s="21"/>
      <c r="GQ265" s="21"/>
      <c r="GR265" s="21"/>
      <c r="GS265" s="21"/>
      <c r="GT265" s="21"/>
      <c r="GU265" s="21"/>
      <c r="GV265" s="21"/>
      <c r="GW265" s="21"/>
      <c r="GX265" s="21"/>
      <c r="GY265" s="21"/>
      <c r="GZ265" s="21"/>
      <c r="HA265" s="21"/>
      <c r="HB265" s="21"/>
      <c r="HC265" s="21"/>
      <c r="HD265" s="21"/>
      <c r="HE265" s="21"/>
      <c r="HF265" s="21"/>
      <c r="HG265" s="21"/>
      <c r="HH265" s="21"/>
      <c r="HI265" s="21"/>
      <c r="HJ265" s="21"/>
      <c r="HK265" s="21"/>
      <c r="HL265" s="21"/>
      <c r="HM265" s="21"/>
      <c r="HN265" s="21"/>
      <c r="HO265" s="21"/>
      <c r="HP265" s="21"/>
      <c r="HQ265" s="21"/>
      <c r="HR265" s="21"/>
      <c r="HS265" s="21"/>
      <c r="HT265" s="21"/>
      <c r="HU265" s="21"/>
      <c r="HV265" s="21"/>
      <c r="HW265" s="21"/>
      <c r="HX265" s="21"/>
      <c r="HY265" s="21"/>
      <c r="HZ265" s="21"/>
      <c r="IA265" s="21"/>
      <c r="IB265" s="21"/>
      <c r="IC265" s="21"/>
      <c r="ID265" s="21"/>
      <c r="IE265" s="21"/>
      <c r="IF265" s="21"/>
      <c r="IG265" s="21"/>
      <c r="IH265" s="21"/>
      <c r="II265" s="21"/>
      <c r="IJ265" s="21"/>
      <c r="IK265" s="21"/>
      <c r="IL265" s="21"/>
      <c r="IM265" s="21"/>
      <c r="IN265" s="21"/>
      <c r="IO265" s="21"/>
      <c r="IP265" s="21"/>
      <c r="IQ265" s="21"/>
      <c r="IR265" s="21"/>
      <c r="IS265" s="21"/>
      <c r="IT265" s="21"/>
      <c r="IU265" s="21"/>
      <c r="IV265" s="21"/>
      <c r="IW265" s="21"/>
      <c r="IX265" s="21"/>
      <c r="IY265" s="21"/>
      <c r="IZ265" s="21"/>
      <c r="JA265" s="21"/>
      <c r="JB265" s="21"/>
      <c r="JC265" s="21"/>
      <c r="JD265" s="21"/>
      <c r="JE265" s="21"/>
      <c r="JF265" s="21"/>
      <c r="JG265" s="21"/>
      <c r="JH265" s="21"/>
      <c r="JI265" s="21"/>
      <c r="JJ265" s="21"/>
      <c r="JK265" s="21"/>
      <c r="JL265" s="21"/>
      <c r="JM265" s="21"/>
      <c r="JN265" s="21"/>
      <c r="JO265" s="21"/>
      <c r="JP265" s="21"/>
      <c r="JQ265" s="21"/>
      <c r="JR265" s="21"/>
      <c r="JS265" s="21"/>
      <c r="JT265" s="21"/>
      <c r="JU265" s="21"/>
      <c r="JV265" s="21"/>
      <c r="JW265" s="21"/>
      <c r="JX265" s="21"/>
      <c r="JY265" s="21"/>
      <c r="JZ265" s="21"/>
      <c r="KA265" s="21"/>
      <c r="KB265" s="21"/>
      <c r="KC265" s="21"/>
      <c r="KD265" s="21"/>
      <c r="KE265" s="21"/>
      <c r="KF265" s="21"/>
      <c r="KG265" s="21"/>
      <c r="KH265" s="21"/>
      <c r="KI265" s="21"/>
      <c r="KJ265" s="21"/>
      <c r="KK265" s="21"/>
      <c r="KL265" s="21"/>
      <c r="KM265" s="21"/>
      <c r="KN265" s="21"/>
      <c r="KO265" s="21"/>
      <c r="KP265" s="21"/>
      <c r="KQ265" s="21"/>
      <c r="KR265" s="21"/>
      <c r="KS265" s="21"/>
      <c r="KT265" s="21"/>
      <c r="KU265" s="21"/>
      <c r="KV265" s="21"/>
      <c r="KW265" s="21"/>
      <c r="KX265" s="21"/>
      <c r="KY265" s="21"/>
      <c r="KZ265" s="21"/>
      <c r="LA265" s="21"/>
      <c r="LB265" s="21"/>
      <c r="LC265" s="21"/>
      <c r="LD265" s="21"/>
      <c r="LE265" s="21"/>
      <c r="LF265" s="21"/>
      <c r="LG265" s="21"/>
      <c r="LH265" s="21"/>
      <c r="LI265" s="21"/>
      <c r="LJ265" s="21"/>
      <c r="LK265" s="21"/>
      <c r="LL265" s="21"/>
      <c r="LM265" s="21"/>
      <c r="LN265" s="21"/>
      <c r="LO265" s="21"/>
      <c r="LP265" s="21"/>
      <c r="LQ265" s="21"/>
      <c r="LR265" s="21"/>
      <c r="LS265" s="21"/>
      <c r="LT265" s="21"/>
      <c r="LU265" s="21"/>
      <c r="LV265" s="21"/>
      <c r="LW265" s="21"/>
      <c r="LX265" s="21"/>
      <c r="LY265" s="21"/>
      <c r="LZ265" s="21"/>
      <c r="MA265" s="21"/>
      <c r="MB265" s="21"/>
      <c r="MC265" s="21"/>
      <c r="MD265" s="21"/>
      <c r="ME265" s="21"/>
      <c r="MF265" s="21"/>
      <c r="MG265" s="21"/>
    </row>
    <row r="266" spans="1:397" ht="25" customHeight="1" outlineLevel="2" x14ac:dyDescent="0.25">
      <c r="B266" s="547" t="s">
        <v>718</v>
      </c>
      <c r="C266" s="64"/>
      <c r="D266" s="27"/>
      <c r="E266" s="27"/>
      <c r="F266" s="27"/>
      <c r="G266" s="27"/>
      <c r="H266" s="27"/>
      <c r="I266" s="27"/>
      <c r="J266" s="27" t="s">
        <v>761</v>
      </c>
      <c r="K266" s="27"/>
      <c r="L266" s="143" t="s">
        <v>762</v>
      </c>
      <c r="M266" s="431"/>
      <c r="N266" s="142"/>
      <c r="O266" s="400"/>
      <c r="P266" s="388"/>
      <c r="Q266" s="423"/>
      <c r="R266" s="436" t="s">
        <v>760</v>
      </c>
      <c r="S266" s="431"/>
      <c r="T266" s="698">
        <f>500*0.453*52</f>
        <v>11778</v>
      </c>
      <c r="U266" s="470"/>
      <c r="V266" s="471"/>
      <c r="W266" s="471"/>
      <c r="X266" s="471"/>
      <c r="Y266" s="471"/>
      <c r="Z266" s="471"/>
      <c r="AA266" s="472"/>
      <c r="AB266" s="649"/>
      <c r="AC266" s="142"/>
      <c r="AD266" s="27"/>
      <c r="AE266" s="27"/>
      <c r="AF266" s="27"/>
      <c r="AG266" s="143"/>
      <c r="AH266" s="431"/>
      <c r="AI266" s="316"/>
      <c r="AJ266" s="317"/>
      <c r="AK266" s="317"/>
      <c r="AL266" s="317"/>
      <c r="AM266" s="317"/>
      <c r="AN266" s="318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  <c r="DF266" s="11"/>
      <c r="DG266" s="11"/>
      <c r="DH266" s="11"/>
      <c r="DI266" s="11"/>
      <c r="DJ266" s="11"/>
      <c r="DK266" s="11"/>
      <c r="DL266" s="11"/>
      <c r="DM266" s="11"/>
      <c r="DN266" s="11"/>
      <c r="DO266" s="11"/>
      <c r="DP266" s="11"/>
      <c r="DQ266" s="11"/>
      <c r="DR266" s="11"/>
      <c r="DS266" s="11"/>
      <c r="DT266" s="11"/>
      <c r="DU266" s="11"/>
      <c r="DV266" s="11"/>
      <c r="DW266" s="11"/>
      <c r="DX266" s="11"/>
      <c r="DY266" s="11"/>
      <c r="DZ266" s="11"/>
      <c r="EA266" s="11"/>
      <c r="EB266" s="11"/>
      <c r="EC266" s="11"/>
      <c r="ED266" s="11"/>
      <c r="EE266" s="11"/>
      <c r="EF266" s="11"/>
      <c r="EG266" s="11"/>
      <c r="EH266" s="11"/>
      <c r="EI266" s="11"/>
      <c r="EJ266" s="11"/>
      <c r="EK266" s="11"/>
      <c r="EL266" s="11"/>
      <c r="EM266" s="11"/>
      <c r="EN266" s="11"/>
      <c r="EO266" s="11"/>
      <c r="EP266" s="11"/>
      <c r="EQ266" s="11"/>
      <c r="ER266" s="11"/>
      <c r="ES266" s="11"/>
      <c r="ET266" s="11"/>
      <c r="EU266" s="11"/>
      <c r="EV266" s="11"/>
      <c r="EW266" s="11"/>
      <c r="EX266" s="11"/>
      <c r="EY266" s="11"/>
      <c r="EZ266" s="11"/>
      <c r="FA266" s="11"/>
      <c r="FB266" s="11"/>
      <c r="FC266" s="11"/>
      <c r="FD266" s="11"/>
      <c r="FE266" s="11"/>
      <c r="FF266" s="11"/>
      <c r="FG266" s="11"/>
      <c r="FH266" s="11"/>
      <c r="FI266" s="11"/>
      <c r="FJ266" s="11"/>
      <c r="FK266" s="11"/>
      <c r="FL266" s="11"/>
      <c r="FM266" s="11"/>
      <c r="FN266" s="11"/>
      <c r="FO266" s="11"/>
      <c r="FP266" s="11"/>
      <c r="FQ266" s="11"/>
      <c r="FR266" s="11"/>
      <c r="FS266" s="11"/>
      <c r="FT266" s="11"/>
      <c r="FU266" s="11"/>
      <c r="FV266" s="11"/>
      <c r="FW266" s="11"/>
      <c r="FX266" s="11"/>
      <c r="FY266" s="11"/>
      <c r="FZ266" s="11"/>
      <c r="GA266" s="11"/>
      <c r="GB266" s="11"/>
      <c r="GC266" s="11"/>
      <c r="GD266" s="11"/>
      <c r="GE266" s="11"/>
      <c r="GF266" s="11"/>
      <c r="GG266" s="11"/>
      <c r="GH266" s="11"/>
      <c r="GI266" s="11"/>
      <c r="GJ266" s="11"/>
      <c r="GK266" s="11"/>
      <c r="GL266" s="11"/>
      <c r="GM266" s="11"/>
      <c r="GN266" s="11"/>
      <c r="GO266" s="11"/>
      <c r="GP266" s="11"/>
      <c r="GQ266" s="11"/>
      <c r="GR266" s="11"/>
      <c r="GS266" s="11"/>
      <c r="GT266" s="11"/>
      <c r="GU266" s="11"/>
      <c r="GV266" s="11"/>
      <c r="GW266" s="11"/>
      <c r="GX266" s="11"/>
      <c r="GY266" s="11"/>
      <c r="GZ266" s="11"/>
      <c r="HA266" s="11"/>
      <c r="HB266" s="11"/>
      <c r="HC266" s="11"/>
      <c r="HD266" s="11"/>
      <c r="HE266" s="11"/>
      <c r="HF266" s="11"/>
      <c r="HG266" s="11"/>
      <c r="HH266" s="11"/>
      <c r="HI266" s="11"/>
      <c r="HJ266" s="11"/>
      <c r="HK266" s="11"/>
      <c r="HL266" s="11"/>
      <c r="HM266" s="11"/>
      <c r="HN266" s="11"/>
      <c r="HO266" s="11"/>
      <c r="HP266" s="11"/>
      <c r="HQ266" s="11"/>
      <c r="HR266" s="11"/>
      <c r="HS266" s="11"/>
      <c r="HT266" s="11"/>
      <c r="HU266" s="11"/>
      <c r="HV266" s="11"/>
      <c r="HW266" s="11"/>
      <c r="HX266" s="11"/>
      <c r="HY266" s="11"/>
      <c r="HZ266" s="11"/>
      <c r="IA266" s="11"/>
      <c r="IB266" s="11"/>
      <c r="IC266" s="11"/>
      <c r="ID266" s="11"/>
      <c r="IE266" s="11"/>
      <c r="IF266" s="11"/>
      <c r="IG266" s="11"/>
      <c r="IH266" s="11"/>
      <c r="II266" s="11"/>
      <c r="IJ266" s="11"/>
      <c r="IK266" s="11"/>
      <c r="IL266" s="11"/>
      <c r="IM266" s="11"/>
      <c r="IN266" s="11"/>
      <c r="IO266" s="11"/>
      <c r="IP266" s="11"/>
      <c r="IQ266" s="11"/>
      <c r="IR266" s="11"/>
      <c r="IS266" s="11"/>
      <c r="IT266" s="11"/>
      <c r="IU266" s="11"/>
      <c r="IV266" s="11"/>
      <c r="IW266" s="11"/>
      <c r="IX266" s="11"/>
      <c r="IY266" s="11"/>
      <c r="IZ266" s="11"/>
      <c r="JA266" s="11"/>
      <c r="JB266" s="11"/>
      <c r="JC266" s="11"/>
      <c r="JD266" s="11"/>
      <c r="JE266" s="11"/>
      <c r="JF266" s="11"/>
      <c r="JG266" s="11"/>
      <c r="JH266" s="11"/>
      <c r="JI266" s="11"/>
      <c r="JJ266" s="11"/>
      <c r="JK266" s="11"/>
      <c r="JL266" s="11"/>
      <c r="JM266" s="11"/>
      <c r="JN266" s="11"/>
      <c r="JO266" s="11"/>
      <c r="JP266" s="11"/>
      <c r="JQ266" s="11"/>
      <c r="JR266" s="11"/>
      <c r="JS266" s="11"/>
      <c r="JT266" s="11"/>
      <c r="JU266" s="11"/>
      <c r="JV266" s="11"/>
      <c r="JW266" s="11"/>
      <c r="JX266" s="11"/>
      <c r="JY266" s="11"/>
      <c r="JZ266" s="11"/>
      <c r="KA266" s="11"/>
      <c r="KB266" s="11"/>
      <c r="KC266" s="11"/>
      <c r="KD266" s="11"/>
      <c r="KE266" s="11"/>
      <c r="KF266" s="11"/>
      <c r="KG266" s="11"/>
      <c r="KH266" s="11"/>
      <c r="KI266" s="11"/>
      <c r="KJ266" s="11"/>
      <c r="KK266" s="11"/>
      <c r="KL266" s="11"/>
      <c r="KM266" s="11"/>
      <c r="KN266" s="11"/>
      <c r="KO266" s="11"/>
      <c r="KP266" s="11"/>
      <c r="KQ266" s="11"/>
      <c r="KR266" s="11"/>
      <c r="KS266" s="11"/>
      <c r="KT266" s="11"/>
      <c r="KU266" s="11"/>
      <c r="KV266" s="11"/>
      <c r="KW266" s="11"/>
      <c r="KX266" s="11"/>
      <c r="KY266" s="11"/>
      <c r="KZ266" s="11"/>
      <c r="LA266" s="11"/>
      <c r="LB266" s="11"/>
      <c r="LC266" s="11"/>
      <c r="LD266" s="11"/>
      <c r="LE266" s="11"/>
      <c r="LF266" s="11"/>
      <c r="LG266" s="11"/>
      <c r="LH266" s="11"/>
      <c r="LI266" s="11"/>
      <c r="LJ266" s="11"/>
      <c r="LK266" s="11"/>
      <c r="LL266" s="11"/>
      <c r="LM266" s="11"/>
      <c r="LN266" s="11"/>
      <c r="LO266" s="11"/>
      <c r="LP266" s="11"/>
      <c r="LQ266" s="11"/>
      <c r="LR266" s="11"/>
      <c r="LS266" s="11"/>
      <c r="LT266" s="11"/>
      <c r="LU266" s="11"/>
      <c r="LV266" s="11"/>
      <c r="LW266" s="11"/>
      <c r="LX266" s="11"/>
      <c r="LY266" s="11"/>
      <c r="LZ266" s="11"/>
      <c r="MA266" s="11"/>
      <c r="MB266" s="11"/>
      <c r="MC266" s="11"/>
      <c r="MD266" s="11"/>
      <c r="ME266" s="11"/>
      <c r="MF266" s="11"/>
      <c r="MG266" s="11"/>
    </row>
    <row r="267" spans="1:397" ht="25" customHeight="1" outlineLevel="2" x14ac:dyDescent="0.25">
      <c r="B267" s="547"/>
      <c r="C267" s="64"/>
      <c r="D267" s="27"/>
      <c r="E267" s="27"/>
      <c r="F267" s="27"/>
      <c r="G267" s="27"/>
      <c r="H267" s="27"/>
      <c r="I267" s="27"/>
      <c r="J267" s="27" t="s">
        <v>763</v>
      </c>
      <c r="K267" s="27"/>
      <c r="L267" s="700" t="s">
        <v>764</v>
      </c>
      <c r="M267" s="431"/>
      <c r="N267" s="142"/>
      <c r="O267" s="400"/>
      <c r="P267" s="388"/>
      <c r="Q267" s="423"/>
      <c r="R267" s="436"/>
      <c r="S267" s="431"/>
      <c r="T267" s="699"/>
      <c r="U267" s="470"/>
      <c r="V267" s="471"/>
      <c r="W267" s="471"/>
      <c r="X267" s="471"/>
      <c r="Y267" s="471"/>
      <c r="Z267" s="471"/>
      <c r="AA267" s="472">
        <f t="shared" ref="AA267:AA268" si="37">Z267+Y267+X267+W267+V267+U267</f>
        <v>0</v>
      </c>
      <c r="AB267" s="649"/>
      <c r="AC267" s="142"/>
      <c r="AD267" s="27"/>
      <c r="AE267" s="27"/>
      <c r="AF267" s="27"/>
      <c r="AG267" s="143"/>
      <c r="AH267" s="431"/>
      <c r="AI267" s="316"/>
      <c r="AJ267" s="317"/>
      <c r="AK267" s="317"/>
      <c r="AL267" s="317"/>
      <c r="AM267" s="317"/>
      <c r="AN267" s="318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  <c r="DF267" s="11"/>
      <c r="DG267" s="11"/>
      <c r="DH267" s="11"/>
      <c r="DI267" s="11"/>
      <c r="DJ267" s="11"/>
      <c r="DK267" s="11"/>
      <c r="DL267" s="11"/>
      <c r="DM267" s="11"/>
      <c r="DN267" s="11"/>
      <c r="DO267" s="11"/>
      <c r="DP267" s="11"/>
      <c r="DQ267" s="11"/>
      <c r="DR267" s="11"/>
      <c r="DS267" s="11"/>
      <c r="DT267" s="11"/>
      <c r="DU267" s="11"/>
      <c r="DV267" s="11"/>
      <c r="DW267" s="11"/>
      <c r="DX267" s="11"/>
      <c r="DY267" s="11"/>
      <c r="DZ267" s="11"/>
      <c r="EA267" s="11"/>
      <c r="EB267" s="11"/>
      <c r="EC267" s="11"/>
      <c r="ED267" s="11"/>
      <c r="EE267" s="11"/>
      <c r="EF267" s="11"/>
      <c r="EG267" s="11"/>
      <c r="EH267" s="11"/>
      <c r="EI267" s="11"/>
      <c r="EJ267" s="11"/>
      <c r="EK267" s="11"/>
      <c r="EL267" s="11"/>
      <c r="EM267" s="11"/>
      <c r="EN267" s="11"/>
      <c r="EO267" s="11"/>
      <c r="EP267" s="11"/>
      <c r="EQ267" s="11"/>
      <c r="ER267" s="11"/>
      <c r="ES267" s="11"/>
      <c r="ET267" s="11"/>
      <c r="EU267" s="11"/>
      <c r="EV267" s="11"/>
      <c r="EW267" s="11"/>
      <c r="EX267" s="11"/>
      <c r="EY267" s="11"/>
      <c r="EZ267" s="11"/>
      <c r="FA267" s="11"/>
      <c r="FB267" s="11"/>
      <c r="FC267" s="11"/>
      <c r="FD267" s="11"/>
      <c r="FE267" s="11"/>
      <c r="FF267" s="11"/>
      <c r="FG267" s="11"/>
      <c r="FH267" s="11"/>
      <c r="FI267" s="11"/>
      <c r="FJ267" s="11"/>
      <c r="FK267" s="11"/>
      <c r="FL267" s="11"/>
      <c r="FM267" s="11"/>
      <c r="FN267" s="11"/>
      <c r="FO267" s="11"/>
      <c r="FP267" s="11"/>
      <c r="FQ267" s="11"/>
      <c r="FR267" s="11"/>
      <c r="FS267" s="11"/>
      <c r="FT267" s="11"/>
      <c r="FU267" s="11"/>
      <c r="FV267" s="11"/>
      <c r="FW267" s="11"/>
      <c r="FX267" s="11"/>
      <c r="FY267" s="11"/>
      <c r="FZ267" s="11"/>
      <c r="GA267" s="11"/>
      <c r="GB267" s="11"/>
      <c r="GC267" s="11"/>
      <c r="GD267" s="11"/>
      <c r="GE267" s="11"/>
      <c r="GF267" s="11"/>
      <c r="GG267" s="11"/>
      <c r="GH267" s="11"/>
      <c r="GI267" s="11"/>
      <c r="GJ267" s="11"/>
      <c r="GK267" s="11"/>
      <c r="GL267" s="11"/>
      <c r="GM267" s="11"/>
      <c r="GN267" s="11"/>
      <c r="GO267" s="11"/>
      <c r="GP267" s="11"/>
      <c r="GQ267" s="11"/>
      <c r="GR267" s="11"/>
      <c r="GS267" s="11"/>
      <c r="GT267" s="11"/>
      <c r="GU267" s="11"/>
      <c r="GV267" s="11"/>
      <c r="GW267" s="11"/>
      <c r="GX267" s="11"/>
      <c r="GY267" s="11"/>
      <c r="GZ267" s="11"/>
      <c r="HA267" s="11"/>
      <c r="HB267" s="11"/>
      <c r="HC267" s="11"/>
      <c r="HD267" s="11"/>
      <c r="HE267" s="11"/>
      <c r="HF267" s="11"/>
      <c r="HG267" s="11"/>
      <c r="HH267" s="11"/>
      <c r="HI267" s="11"/>
      <c r="HJ267" s="11"/>
      <c r="HK267" s="11"/>
      <c r="HL267" s="11"/>
      <c r="HM267" s="11"/>
      <c r="HN267" s="11"/>
      <c r="HO267" s="11"/>
      <c r="HP267" s="11"/>
      <c r="HQ267" s="11"/>
      <c r="HR267" s="11"/>
      <c r="HS267" s="11"/>
      <c r="HT267" s="11"/>
      <c r="HU267" s="11"/>
      <c r="HV267" s="11"/>
      <c r="HW267" s="11"/>
      <c r="HX267" s="11"/>
      <c r="HY267" s="11"/>
      <c r="HZ267" s="11"/>
      <c r="IA267" s="11"/>
      <c r="IB267" s="11"/>
      <c r="IC267" s="11"/>
      <c r="ID267" s="11"/>
      <c r="IE267" s="11"/>
      <c r="IF267" s="11"/>
      <c r="IG267" s="11"/>
      <c r="IH267" s="11"/>
      <c r="II267" s="11"/>
      <c r="IJ267" s="11"/>
      <c r="IK267" s="11"/>
      <c r="IL267" s="11"/>
      <c r="IM267" s="11"/>
      <c r="IN267" s="11"/>
      <c r="IO267" s="11"/>
      <c r="IP267" s="11"/>
      <c r="IQ267" s="11"/>
      <c r="IR267" s="11"/>
      <c r="IS267" s="11"/>
      <c r="IT267" s="11"/>
      <c r="IU267" s="11"/>
      <c r="IV267" s="11"/>
      <c r="IW267" s="11"/>
      <c r="IX267" s="11"/>
      <c r="IY267" s="11"/>
      <c r="IZ267" s="11"/>
      <c r="JA267" s="11"/>
      <c r="JB267" s="11"/>
      <c r="JC267" s="11"/>
      <c r="JD267" s="11"/>
      <c r="JE267" s="11"/>
      <c r="JF267" s="11"/>
      <c r="JG267" s="11"/>
      <c r="JH267" s="11"/>
      <c r="JI267" s="11"/>
      <c r="JJ267" s="11"/>
      <c r="JK267" s="11"/>
      <c r="JL267" s="11"/>
      <c r="JM267" s="11"/>
      <c r="JN267" s="11"/>
      <c r="JO267" s="11"/>
      <c r="JP267" s="11"/>
      <c r="JQ267" s="11"/>
      <c r="JR267" s="11"/>
      <c r="JS267" s="11"/>
      <c r="JT267" s="11"/>
      <c r="JU267" s="11"/>
      <c r="JV267" s="11"/>
      <c r="JW267" s="11"/>
      <c r="JX267" s="11"/>
      <c r="JY267" s="11"/>
      <c r="JZ267" s="11"/>
      <c r="KA267" s="11"/>
      <c r="KB267" s="11"/>
      <c r="KC267" s="11"/>
      <c r="KD267" s="11"/>
      <c r="KE267" s="11"/>
      <c r="KF267" s="11"/>
      <c r="KG267" s="11"/>
      <c r="KH267" s="11"/>
      <c r="KI267" s="11"/>
      <c r="KJ267" s="11"/>
      <c r="KK267" s="11"/>
      <c r="KL267" s="11"/>
      <c r="KM267" s="11"/>
      <c r="KN267" s="11"/>
      <c r="KO267" s="11"/>
      <c r="KP267" s="11"/>
      <c r="KQ267" s="11"/>
      <c r="KR267" s="11"/>
      <c r="KS267" s="11"/>
      <c r="KT267" s="11"/>
      <c r="KU267" s="11"/>
      <c r="KV267" s="11"/>
      <c r="KW267" s="11"/>
      <c r="KX267" s="11"/>
      <c r="KY267" s="11"/>
      <c r="KZ267" s="11"/>
      <c r="LA267" s="11"/>
      <c r="LB267" s="11"/>
      <c r="LC267" s="11"/>
      <c r="LD267" s="11"/>
      <c r="LE267" s="11"/>
      <c r="LF267" s="11"/>
      <c r="LG267" s="11"/>
      <c r="LH267" s="11"/>
      <c r="LI267" s="11"/>
      <c r="LJ267" s="11"/>
      <c r="LK267" s="11"/>
      <c r="LL267" s="11"/>
      <c r="LM267" s="11"/>
      <c r="LN267" s="11"/>
      <c r="LO267" s="11"/>
      <c r="LP267" s="11"/>
      <c r="LQ267" s="11"/>
      <c r="LR267" s="11"/>
      <c r="LS267" s="11"/>
      <c r="LT267" s="11"/>
      <c r="LU267" s="11"/>
      <c r="LV267" s="11"/>
      <c r="LW267" s="11"/>
      <c r="LX267" s="11"/>
      <c r="LY267" s="11"/>
      <c r="LZ267" s="11"/>
      <c r="MA267" s="11"/>
      <c r="MB267" s="11"/>
      <c r="MC267" s="11"/>
      <c r="MD267" s="11"/>
      <c r="ME267" s="11"/>
      <c r="MF267" s="11"/>
      <c r="MG267" s="11"/>
    </row>
    <row r="268" spans="1:397" ht="25" customHeight="1" outlineLevel="2" x14ac:dyDescent="0.25">
      <c r="B268" s="558">
        <v>1</v>
      </c>
      <c r="C268" s="64"/>
      <c r="D268" s="145"/>
      <c r="E268" s="145"/>
      <c r="F268" s="145"/>
      <c r="G268" s="145"/>
      <c r="H268" s="145"/>
      <c r="I268" s="145"/>
      <c r="J268" s="145"/>
      <c r="K268" s="145"/>
      <c r="L268" s="701"/>
      <c r="M268" s="431"/>
      <c r="N268" s="144"/>
      <c r="O268" s="401"/>
      <c r="P268" s="389"/>
      <c r="Q268" s="424"/>
      <c r="R268" s="437"/>
      <c r="S268" s="431"/>
      <c r="T268" s="447"/>
      <c r="U268" s="473"/>
      <c r="V268" s="474"/>
      <c r="W268" s="474"/>
      <c r="X268" s="474"/>
      <c r="Y268" s="474"/>
      <c r="Z268" s="474"/>
      <c r="AA268" s="475">
        <f t="shared" si="37"/>
        <v>0</v>
      </c>
      <c r="AB268" s="650"/>
      <c r="AC268" s="144"/>
      <c r="AD268" s="145"/>
      <c r="AE268" s="145"/>
      <c r="AF268" s="145"/>
      <c r="AG268" s="146"/>
      <c r="AH268" s="431"/>
      <c r="AI268" s="319"/>
      <c r="AJ268" s="320"/>
      <c r="AK268" s="320"/>
      <c r="AL268" s="320"/>
      <c r="AM268" s="320"/>
      <c r="AN268" s="321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  <c r="FB268" s="29"/>
      <c r="FC268" s="29"/>
      <c r="FD268" s="29"/>
      <c r="FE268" s="29"/>
      <c r="FF268" s="29"/>
      <c r="FG268" s="29"/>
      <c r="FH268" s="29"/>
      <c r="FI268" s="29"/>
      <c r="FJ268" s="29"/>
      <c r="FK268" s="29"/>
      <c r="FL268" s="29"/>
      <c r="FM268" s="29"/>
      <c r="FN268" s="29"/>
      <c r="FO268" s="29"/>
      <c r="FP268" s="29"/>
      <c r="FQ268" s="29"/>
      <c r="FR268" s="29"/>
      <c r="FS268" s="29"/>
      <c r="FT268" s="29"/>
      <c r="FU268" s="29"/>
      <c r="FV268" s="29"/>
      <c r="FW268" s="29"/>
      <c r="FX268" s="29"/>
      <c r="FY268" s="29"/>
      <c r="FZ268" s="29"/>
      <c r="GA268" s="29"/>
      <c r="GB268" s="29"/>
      <c r="GC268" s="29"/>
      <c r="GD268" s="29"/>
      <c r="GE268" s="29"/>
      <c r="GF268" s="29"/>
      <c r="GG268" s="29"/>
      <c r="GH268" s="29"/>
      <c r="GI268" s="29"/>
      <c r="GJ268" s="29"/>
      <c r="GK268" s="29"/>
      <c r="GL268" s="29"/>
      <c r="GM268" s="29"/>
      <c r="GN268" s="29"/>
      <c r="GO268" s="29"/>
      <c r="GP268" s="29"/>
      <c r="GQ268" s="29"/>
      <c r="GR268" s="29"/>
      <c r="GS268" s="29"/>
      <c r="GT268" s="29"/>
      <c r="GU268" s="29"/>
      <c r="GV268" s="29"/>
      <c r="GW268" s="29"/>
      <c r="GX268" s="29"/>
      <c r="GY268" s="29"/>
      <c r="GZ268" s="29"/>
      <c r="HA268" s="29"/>
      <c r="HB268" s="29"/>
      <c r="HC268" s="29"/>
      <c r="HD268" s="29"/>
      <c r="HE268" s="29"/>
      <c r="HF268" s="29"/>
      <c r="HG268" s="29"/>
      <c r="HH268" s="29"/>
      <c r="HI268" s="29"/>
      <c r="HJ268" s="29"/>
      <c r="HK268" s="29"/>
      <c r="HL268" s="29"/>
      <c r="HM268" s="29"/>
      <c r="HN268" s="29"/>
      <c r="HO268" s="29"/>
      <c r="HP268" s="29"/>
      <c r="HQ268" s="29"/>
      <c r="HR268" s="29"/>
      <c r="HS268" s="29"/>
      <c r="HT268" s="29"/>
      <c r="HU268" s="29"/>
      <c r="HV268" s="29"/>
      <c r="HW268" s="29"/>
      <c r="HX268" s="29"/>
      <c r="HY268" s="29"/>
      <c r="HZ268" s="29"/>
      <c r="IA268" s="29"/>
      <c r="IB268" s="29"/>
      <c r="IC268" s="29"/>
      <c r="ID268" s="29"/>
      <c r="IE268" s="29"/>
      <c r="IF268" s="29"/>
      <c r="IG268" s="29"/>
      <c r="IH268" s="29"/>
      <c r="II268" s="29"/>
      <c r="IJ268" s="29"/>
      <c r="IK268" s="29"/>
      <c r="IL268" s="29"/>
      <c r="IM268" s="29"/>
      <c r="IN268" s="29"/>
      <c r="IO268" s="29"/>
      <c r="IP268" s="29"/>
      <c r="IQ268" s="29"/>
      <c r="IR268" s="29"/>
      <c r="IS268" s="29"/>
      <c r="IT268" s="29"/>
      <c r="IU268" s="29"/>
      <c r="IV268" s="29"/>
      <c r="IW268" s="29"/>
      <c r="IX268" s="29"/>
      <c r="IY268" s="29"/>
      <c r="IZ268" s="29"/>
      <c r="JA268" s="29"/>
      <c r="JB268" s="29"/>
      <c r="JC268" s="29"/>
      <c r="JD268" s="29"/>
      <c r="JE268" s="29"/>
      <c r="JF268" s="29"/>
      <c r="JG268" s="29"/>
      <c r="JH268" s="29"/>
      <c r="JI268" s="29"/>
      <c r="JJ268" s="29"/>
      <c r="JK268" s="29"/>
      <c r="JL268" s="29"/>
      <c r="JM268" s="29"/>
      <c r="JN268" s="29"/>
      <c r="JO268" s="29"/>
      <c r="JP268" s="29"/>
      <c r="JQ268" s="29"/>
      <c r="JR268" s="29"/>
      <c r="JS268" s="29"/>
      <c r="JT268" s="29"/>
      <c r="JU268" s="29"/>
      <c r="JV268" s="29"/>
      <c r="JW268" s="29"/>
      <c r="JX268" s="29"/>
      <c r="JY268" s="29"/>
      <c r="JZ268" s="29"/>
      <c r="KA268" s="29"/>
      <c r="KB268" s="29"/>
      <c r="KC268" s="29"/>
      <c r="KD268" s="29"/>
      <c r="KE268" s="29"/>
      <c r="KF268" s="29"/>
      <c r="KG268" s="29"/>
      <c r="KH268" s="29"/>
      <c r="KI268" s="29"/>
      <c r="KJ268" s="29"/>
      <c r="KK268" s="29"/>
      <c r="KL268" s="29"/>
      <c r="KM268" s="29"/>
      <c r="KN268" s="29"/>
      <c r="KO268" s="29"/>
      <c r="KP268" s="29"/>
      <c r="KQ268" s="29"/>
      <c r="KR268" s="29"/>
      <c r="KS268" s="29"/>
      <c r="KT268" s="29"/>
      <c r="KU268" s="29"/>
      <c r="KV268" s="29"/>
      <c r="KW268" s="29"/>
      <c r="KX268" s="29"/>
      <c r="KY268" s="29"/>
      <c r="KZ268" s="29"/>
      <c r="LA268" s="29"/>
      <c r="LB268" s="29"/>
      <c r="LC268" s="29"/>
      <c r="LD268" s="29"/>
      <c r="LE268" s="29"/>
      <c r="LF268" s="29"/>
      <c r="LG268" s="29"/>
      <c r="LH268" s="29"/>
      <c r="LI268" s="29"/>
      <c r="LJ268" s="29"/>
      <c r="LK268" s="29"/>
      <c r="LL268" s="29"/>
      <c r="LM268" s="29"/>
      <c r="LN268" s="29"/>
      <c r="LO268" s="29"/>
      <c r="LP268" s="29"/>
      <c r="LQ268" s="29"/>
      <c r="LR268" s="29"/>
      <c r="LS268" s="29"/>
      <c r="LT268" s="29"/>
      <c r="LU268" s="29"/>
      <c r="LV268" s="29"/>
      <c r="LW268" s="29"/>
      <c r="LX268" s="29"/>
      <c r="LY268" s="29"/>
      <c r="LZ268" s="29"/>
      <c r="MA268" s="29"/>
      <c r="MB268" s="29"/>
      <c r="MC268" s="29"/>
      <c r="MD268" s="29"/>
      <c r="ME268" s="29"/>
      <c r="MF268" s="29"/>
      <c r="MG268" s="29"/>
    </row>
    <row r="269" spans="1:397" s="16" customFormat="1" ht="10" customHeight="1" outlineLevel="1" x14ac:dyDescent="0.25"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702"/>
      <c r="M269" s="32"/>
      <c r="S269" s="32"/>
      <c r="T269" s="243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  <c r="DF269" s="11"/>
      <c r="DG269" s="11"/>
      <c r="DH269" s="11"/>
      <c r="DI269" s="11"/>
      <c r="DJ269" s="11"/>
      <c r="DK269" s="11"/>
      <c r="DL269" s="11"/>
      <c r="DM269" s="11"/>
      <c r="DN269" s="11"/>
      <c r="DO269" s="11"/>
      <c r="DP269" s="11"/>
      <c r="DQ269" s="11"/>
      <c r="DR269" s="11"/>
      <c r="DS269" s="11"/>
      <c r="DT269" s="11"/>
      <c r="DU269" s="11"/>
      <c r="DV269" s="11"/>
      <c r="DW269" s="11"/>
      <c r="DX269" s="11"/>
      <c r="DY269" s="11"/>
      <c r="DZ269" s="11"/>
      <c r="EA269" s="11"/>
      <c r="EB269" s="11"/>
      <c r="EC269" s="11"/>
      <c r="ED269" s="11"/>
      <c r="EE269" s="11"/>
      <c r="EF269" s="11"/>
      <c r="EG269" s="11"/>
      <c r="EH269" s="11"/>
      <c r="EI269" s="11"/>
      <c r="EJ269" s="11"/>
      <c r="EK269" s="11"/>
      <c r="EL269" s="11"/>
      <c r="EM269" s="11"/>
      <c r="EN269" s="11"/>
      <c r="EO269" s="11"/>
      <c r="EP269" s="11"/>
      <c r="EQ269" s="11"/>
      <c r="ER269" s="11"/>
      <c r="ES269" s="11"/>
      <c r="ET269" s="11"/>
      <c r="EU269" s="11"/>
      <c r="EV269" s="11"/>
      <c r="EW269" s="11"/>
      <c r="EX269" s="11"/>
      <c r="EY269" s="11"/>
      <c r="EZ269" s="11"/>
      <c r="FA269" s="11"/>
      <c r="FB269" s="11"/>
      <c r="FC269" s="11"/>
      <c r="FD269" s="11"/>
      <c r="FE269" s="11"/>
      <c r="FF269" s="11"/>
      <c r="FG269" s="11"/>
      <c r="FH269" s="11"/>
      <c r="FI269" s="11"/>
      <c r="FJ269" s="11"/>
      <c r="FK269" s="11"/>
      <c r="FL269" s="11"/>
      <c r="FM269" s="11"/>
      <c r="FN269" s="11"/>
      <c r="FO269" s="11"/>
      <c r="FP269" s="11"/>
      <c r="FQ269" s="11"/>
      <c r="FR269" s="11"/>
      <c r="FS269" s="11"/>
      <c r="FT269" s="11"/>
      <c r="FU269" s="11"/>
      <c r="FV269" s="11"/>
      <c r="FW269" s="11"/>
      <c r="FX269" s="11"/>
      <c r="FY269" s="11"/>
      <c r="FZ269" s="11"/>
      <c r="GA269" s="11"/>
      <c r="GB269" s="11"/>
      <c r="GC269" s="11"/>
      <c r="GD269" s="11"/>
      <c r="GE269" s="11"/>
      <c r="GF269" s="11"/>
      <c r="GG269" s="11"/>
      <c r="GH269" s="11"/>
      <c r="GI269" s="11"/>
      <c r="GJ269" s="11"/>
      <c r="GK269" s="11"/>
      <c r="GL269" s="11"/>
      <c r="GM269" s="11"/>
      <c r="GN269" s="11"/>
      <c r="GO269" s="11"/>
      <c r="GP269" s="11"/>
      <c r="GQ269" s="11"/>
      <c r="GR269" s="11"/>
      <c r="GS269" s="11"/>
      <c r="GT269" s="11"/>
      <c r="GU269" s="11"/>
      <c r="GV269" s="11"/>
      <c r="GW269" s="11"/>
      <c r="GX269" s="11"/>
      <c r="GY269" s="11"/>
      <c r="GZ269" s="11"/>
      <c r="HA269" s="11"/>
      <c r="HB269" s="11"/>
      <c r="HC269" s="11"/>
      <c r="HD269" s="11"/>
      <c r="HE269" s="11"/>
      <c r="HF269" s="11"/>
      <c r="HG269" s="11"/>
      <c r="HH269" s="11"/>
      <c r="HI269" s="11"/>
      <c r="HJ269" s="11"/>
      <c r="HK269" s="11"/>
      <c r="HL269" s="11"/>
      <c r="HM269" s="11"/>
      <c r="HN269" s="11"/>
      <c r="HO269" s="11"/>
      <c r="HP269" s="11"/>
      <c r="HQ269" s="11"/>
      <c r="HR269" s="11"/>
      <c r="HS269" s="11"/>
      <c r="HT269" s="11"/>
      <c r="HU269" s="11"/>
      <c r="HV269" s="11"/>
      <c r="HW269" s="11"/>
      <c r="HX269" s="11"/>
      <c r="HY269" s="11"/>
      <c r="HZ269" s="11"/>
      <c r="IA269" s="11"/>
      <c r="IB269" s="11"/>
      <c r="IC269" s="11"/>
      <c r="ID269" s="11"/>
      <c r="IE269" s="11"/>
      <c r="IF269" s="11"/>
      <c r="IG269" s="11"/>
      <c r="IH269" s="11"/>
      <c r="II269" s="11"/>
      <c r="IJ269" s="11"/>
      <c r="IK269" s="11"/>
      <c r="IL269" s="11"/>
      <c r="IM269" s="11"/>
      <c r="IN269" s="11"/>
      <c r="IO269" s="11"/>
      <c r="IP269" s="11"/>
      <c r="IQ269" s="11"/>
      <c r="IR269" s="11"/>
      <c r="IS269" s="11"/>
      <c r="IT269" s="11"/>
      <c r="IU269" s="11"/>
      <c r="IV269" s="11"/>
      <c r="IW269" s="11"/>
      <c r="IX269" s="11"/>
      <c r="IY269" s="11"/>
      <c r="IZ269" s="11"/>
      <c r="JA269" s="11"/>
      <c r="JB269" s="11"/>
      <c r="JC269" s="11"/>
      <c r="JD269" s="11"/>
      <c r="JE269" s="11"/>
      <c r="JF269" s="11"/>
      <c r="JG269" s="11"/>
      <c r="JH269" s="11"/>
      <c r="JI269" s="11"/>
      <c r="JJ269" s="11"/>
      <c r="JK269" s="11"/>
      <c r="JL269" s="11"/>
      <c r="JM269" s="11"/>
      <c r="JN269" s="11"/>
      <c r="JO269" s="11"/>
      <c r="JP269" s="11"/>
      <c r="JQ269" s="11"/>
      <c r="JR269" s="11"/>
      <c r="JS269" s="11"/>
      <c r="JT269" s="11"/>
      <c r="JU269" s="11"/>
      <c r="JV269" s="11"/>
      <c r="JW269" s="11"/>
      <c r="JX269" s="11"/>
      <c r="JY269" s="11"/>
      <c r="JZ269" s="11"/>
      <c r="KA269" s="11"/>
      <c r="KB269" s="11"/>
      <c r="KC269" s="11"/>
      <c r="KD269" s="11"/>
      <c r="KE269" s="11"/>
      <c r="KF269" s="11"/>
      <c r="KG269" s="11"/>
      <c r="KH269" s="11"/>
      <c r="KI269" s="11"/>
      <c r="KJ269" s="11"/>
      <c r="KK269" s="11"/>
      <c r="KL269" s="11"/>
      <c r="KM269" s="11"/>
      <c r="KN269" s="11"/>
      <c r="KO269" s="11"/>
      <c r="KP269" s="11"/>
      <c r="KQ269" s="11"/>
      <c r="KR269" s="11"/>
      <c r="KS269" s="11"/>
      <c r="KT269" s="11"/>
      <c r="KU269" s="11"/>
      <c r="KV269" s="11"/>
      <c r="KW269" s="11"/>
      <c r="KX269" s="11"/>
      <c r="KY269" s="11"/>
      <c r="KZ269" s="11"/>
      <c r="LA269" s="11"/>
      <c r="LB269" s="11"/>
      <c r="LC269" s="11"/>
      <c r="LD269" s="11"/>
      <c r="LE269" s="11"/>
      <c r="LF269" s="11"/>
      <c r="LG269" s="11"/>
      <c r="LH269" s="11"/>
      <c r="LI269" s="11"/>
      <c r="LJ269" s="11"/>
      <c r="LK269" s="11"/>
      <c r="LL269" s="11"/>
      <c r="LM269" s="11"/>
      <c r="LN269" s="11"/>
      <c r="LO269" s="11"/>
      <c r="LP269" s="11"/>
      <c r="LQ269" s="11"/>
      <c r="LR269" s="11"/>
      <c r="LS269" s="11"/>
      <c r="LT269" s="11"/>
      <c r="LU269" s="11"/>
      <c r="LV269" s="11"/>
      <c r="LW269" s="11"/>
      <c r="LX269" s="11"/>
      <c r="LY269" s="11"/>
      <c r="LZ269" s="11"/>
      <c r="MA269" s="11"/>
      <c r="MB269" s="11"/>
      <c r="MC269" s="11"/>
      <c r="MD269" s="11"/>
      <c r="ME269" s="11"/>
      <c r="MF269" s="11"/>
      <c r="MG269" s="11"/>
      <c r="MH269" s="11"/>
      <c r="MI269" s="11"/>
      <c r="MJ269" s="11"/>
      <c r="MK269" s="11"/>
      <c r="ML269" s="11"/>
      <c r="MM269" s="11"/>
      <c r="MN269" s="11"/>
      <c r="MO269" s="11"/>
      <c r="MP269" s="11"/>
      <c r="MQ269" s="11"/>
      <c r="MR269" s="11"/>
      <c r="MS269" s="11"/>
      <c r="MT269" s="11"/>
      <c r="MU269" s="11"/>
      <c r="MV269" s="11"/>
      <c r="MW269" s="11"/>
      <c r="MX269" s="11"/>
      <c r="MY269" s="11"/>
      <c r="MZ269" s="11"/>
      <c r="NA269" s="11"/>
      <c r="NB269" s="11"/>
      <c r="NC269" s="11"/>
      <c r="ND269" s="11"/>
      <c r="NE269" s="11"/>
      <c r="NF269" s="11"/>
      <c r="NG269" s="11"/>
      <c r="NH269" s="11"/>
      <c r="NI269" s="11"/>
      <c r="NJ269" s="11"/>
      <c r="NK269" s="11"/>
      <c r="NL269" s="11"/>
      <c r="NM269" s="11"/>
      <c r="NN269" s="11"/>
      <c r="NO269" s="11"/>
      <c r="NP269" s="11"/>
      <c r="NQ269" s="11"/>
      <c r="NR269" s="11"/>
      <c r="NS269" s="11"/>
      <c r="NT269" s="11"/>
      <c r="NU269" s="11"/>
      <c r="NV269" s="11"/>
      <c r="NW269" s="11"/>
      <c r="NX269" s="11"/>
      <c r="NY269" s="11"/>
      <c r="NZ269" s="11"/>
      <c r="OA269" s="11"/>
      <c r="OB269" s="11"/>
      <c r="OC269" s="11"/>
      <c r="OD269" s="11"/>
      <c r="OE269" s="11"/>
    </row>
    <row r="270" spans="1:397" ht="33" customHeight="1" x14ac:dyDescent="0.25">
      <c r="C270" s="344"/>
      <c r="D270" s="345"/>
      <c r="E270" s="345"/>
      <c r="F270" s="345"/>
      <c r="G270" s="345"/>
      <c r="H270" s="345"/>
      <c r="I270" s="345"/>
      <c r="J270" s="345"/>
      <c r="K270" s="345"/>
      <c r="L270" s="345"/>
      <c r="M270" s="345"/>
      <c r="N270" s="347"/>
      <c r="O270" s="348"/>
      <c r="Q270" s="416"/>
      <c r="S270" s="345"/>
      <c r="T270" s="1"/>
      <c r="U270" s="346"/>
      <c r="V270" s="346"/>
      <c r="W270" s="346"/>
      <c r="X270" s="346"/>
      <c r="Y270" s="346"/>
      <c r="Z270" s="346"/>
      <c r="AA270" s="346"/>
      <c r="AB270" s="346"/>
    </row>
    <row r="271" spans="1:397" ht="25" customHeight="1" x14ac:dyDescent="0.25">
      <c r="T271" s="1"/>
      <c r="X271" s="346"/>
    </row>
    <row r="272" spans="1:397" ht="25" customHeight="1" x14ac:dyDescent="0.25">
      <c r="T272" s="1"/>
    </row>
    <row r="273" spans="3:20" ht="25" customHeight="1" x14ac:dyDescent="0.25">
      <c r="T273" s="1"/>
    </row>
    <row r="274" spans="3:20" ht="25" customHeight="1" x14ac:dyDescent="0.25"/>
    <row r="275" spans="3:20" ht="25" customHeight="1" x14ac:dyDescent="0.25"/>
    <row r="276" spans="3:20" ht="25" customHeight="1" x14ac:dyDescent="0.25">
      <c r="C276" s="692"/>
      <c r="D276" s="693"/>
      <c r="E276" s="693"/>
      <c r="T276" s="686"/>
    </row>
    <row r="277" spans="3:20" ht="25" customHeight="1" x14ac:dyDescent="0.25">
      <c r="T277" s="634"/>
    </row>
    <row r="278" spans="3:20" ht="25" customHeight="1" x14ac:dyDescent="0.25">
      <c r="T278" s="682"/>
    </row>
    <row r="279" spans="3:20" ht="25" customHeight="1" x14ac:dyDescent="0.25"/>
    <row r="280" spans="3:20" ht="25" customHeight="1" x14ac:dyDescent="0.25">
      <c r="T280" s="686"/>
    </row>
    <row r="281" spans="3:20" ht="25" customHeight="1" x14ac:dyDescent="0.25">
      <c r="T281" s="634"/>
    </row>
    <row r="282" spans="3:20" ht="25" customHeight="1" x14ac:dyDescent="0.25">
      <c r="T282" s="682"/>
    </row>
    <row r="283" spans="3:20" ht="25" customHeight="1" x14ac:dyDescent="0.25"/>
    <row r="284" spans="3:20" ht="25" customHeight="1" x14ac:dyDescent="0.25"/>
    <row r="285" spans="3:20" ht="25" customHeight="1" x14ac:dyDescent="0.25"/>
    <row r="286" spans="3:20" ht="25" customHeight="1" x14ac:dyDescent="0.25"/>
    <row r="287" spans="3:20" ht="25" customHeight="1" x14ac:dyDescent="0.25"/>
    <row r="288" spans="3:20" ht="25" customHeight="1" x14ac:dyDescent="0.25"/>
    <row r="289" ht="25" customHeight="1" x14ac:dyDescent="0.25"/>
    <row r="290" ht="25" customHeight="1" x14ac:dyDescent="0.25"/>
    <row r="291" ht="25" customHeight="1" x14ac:dyDescent="0.25"/>
    <row r="292" ht="25" customHeight="1" x14ac:dyDescent="0.25"/>
    <row r="293" ht="25" customHeight="1" x14ac:dyDescent="0.25"/>
    <row r="294" ht="25" customHeight="1" x14ac:dyDescent="0.25"/>
    <row r="295" ht="25" customHeight="1" x14ac:dyDescent="0.25"/>
    <row r="296" ht="25" customHeight="1" x14ac:dyDescent="0.25"/>
    <row r="297" ht="25" customHeight="1" x14ac:dyDescent="0.25"/>
    <row r="298" ht="25" customHeight="1" x14ac:dyDescent="0.25"/>
    <row r="299" ht="25" customHeight="1" x14ac:dyDescent="0.25"/>
    <row r="300" ht="25" customHeight="1" x14ac:dyDescent="0.25"/>
    <row r="301" ht="25" customHeight="1" x14ac:dyDescent="0.25"/>
    <row r="302" ht="25" customHeight="1" x14ac:dyDescent="0.25"/>
    <row r="303" ht="25" customHeight="1" x14ac:dyDescent="0.25"/>
    <row r="304" ht="25" customHeight="1" x14ac:dyDescent="0.25"/>
    <row r="305" ht="25" customHeight="1" x14ac:dyDescent="0.25"/>
    <row r="306" ht="25" customHeight="1" x14ac:dyDescent="0.25"/>
    <row r="307" ht="25" customHeight="1" x14ac:dyDescent="0.25"/>
    <row r="308" ht="25" customHeight="1" x14ac:dyDescent="0.25"/>
    <row r="309" ht="25" customHeight="1" x14ac:dyDescent="0.25"/>
    <row r="310" ht="25" customHeight="1" x14ac:dyDescent="0.25"/>
    <row r="311" ht="25" customHeight="1" x14ac:dyDescent="0.25"/>
    <row r="312" ht="25" customHeight="1" x14ac:dyDescent="0.25"/>
    <row r="313" ht="25" customHeight="1" x14ac:dyDescent="0.25"/>
    <row r="314" ht="25" customHeight="1" x14ac:dyDescent="0.25"/>
    <row r="315" ht="25" customHeight="1" x14ac:dyDescent="0.25"/>
    <row r="316" ht="25" customHeight="1" x14ac:dyDescent="0.25"/>
    <row r="317" ht="25" customHeight="1" x14ac:dyDescent="0.25"/>
    <row r="318" ht="25" customHeight="1" x14ac:dyDescent="0.25"/>
    <row r="319" ht="25" customHeight="1" x14ac:dyDescent="0.25"/>
    <row r="320" ht="25" customHeight="1" x14ac:dyDescent="0.25"/>
    <row r="321" ht="25" customHeight="1" x14ac:dyDescent="0.25"/>
    <row r="322" ht="25" customHeight="1" x14ac:dyDescent="0.25"/>
    <row r="323" ht="25" customHeight="1" x14ac:dyDescent="0.25"/>
    <row r="324" ht="25" customHeight="1" x14ac:dyDescent="0.25"/>
    <row r="325" ht="25" customHeight="1" x14ac:dyDescent="0.25"/>
    <row r="326" ht="25" customHeight="1" x14ac:dyDescent="0.25"/>
    <row r="327" ht="25" customHeight="1" x14ac:dyDescent="0.25"/>
    <row r="328" ht="25" customHeight="1" x14ac:dyDescent="0.25"/>
    <row r="329" ht="25" customHeight="1" x14ac:dyDescent="0.25"/>
    <row r="330" ht="25" customHeight="1" x14ac:dyDescent="0.25"/>
    <row r="331" ht="25" customHeight="1" x14ac:dyDescent="0.25"/>
    <row r="332" ht="25" customHeight="1" x14ac:dyDescent="0.25"/>
    <row r="333" ht="25" customHeight="1" x14ac:dyDescent="0.25"/>
    <row r="334" ht="25" customHeight="1" x14ac:dyDescent="0.25"/>
    <row r="335" ht="25" customHeight="1" x14ac:dyDescent="0.25"/>
    <row r="336" ht="25" customHeight="1" x14ac:dyDescent="0.25"/>
    <row r="337" ht="25" customHeight="1" x14ac:dyDescent="0.25"/>
    <row r="338" ht="25" customHeight="1" x14ac:dyDescent="0.25"/>
    <row r="339" ht="25" customHeight="1" x14ac:dyDescent="0.25"/>
    <row r="340" ht="25" customHeight="1" x14ac:dyDescent="0.25"/>
    <row r="341" ht="25" customHeight="1" x14ac:dyDescent="0.25"/>
    <row r="342" ht="25" customHeight="1" x14ac:dyDescent="0.25"/>
    <row r="343" ht="25" customHeight="1" x14ac:dyDescent="0.25"/>
    <row r="344" ht="25" customHeight="1" x14ac:dyDescent="0.25"/>
    <row r="345" ht="25" customHeight="1" x14ac:dyDescent="0.25"/>
    <row r="346" ht="25" customHeight="1" x14ac:dyDescent="0.25"/>
    <row r="347" ht="25" customHeight="1" x14ac:dyDescent="0.25"/>
    <row r="348" ht="25" customHeight="1" x14ac:dyDescent="0.25"/>
    <row r="349" ht="25" customHeight="1" x14ac:dyDescent="0.25"/>
    <row r="350" ht="25" customHeight="1" x14ac:dyDescent="0.25"/>
    <row r="351" ht="25" customHeight="1" x14ac:dyDescent="0.25"/>
    <row r="352" ht="25" customHeight="1" x14ac:dyDescent="0.25"/>
    <row r="353" ht="25" customHeight="1" x14ac:dyDescent="0.25"/>
    <row r="354" ht="25" customHeight="1" x14ac:dyDescent="0.25"/>
    <row r="355" ht="25" customHeight="1" x14ac:dyDescent="0.25"/>
    <row r="356" ht="25" customHeight="1" x14ac:dyDescent="0.25"/>
    <row r="357" ht="25" customHeight="1" x14ac:dyDescent="0.25"/>
    <row r="358" ht="25" customHeight="1" x14ac:dyDescent="0.25"/>
    <row r="359" ht="25" customHeight="1" x14ac:dyDescent="0.25"/>
    <row r="360" ht="25" customHeight="1" x14ac:dyDescent="0.25"/>
    <row r="361" ht="25" customHeight="1" x14ac:dyDescent="0.25"/>
    <row r="362" ht="25" customHeight="1" x14ac:dyDescent="0.25"/>
    <row r="363" ht="25" customHeight="1" x14ac:dyDescent="0.25"/>
    <row r="364" ht="25" customHeight="1" x14ac:dyDescent="0.25"/>
    <row r="365" ht="25" customHeight="1" x14ac:dyDescent="0.25"/>
    <row r="366" ht="25" customHeight="1" x14ac:dyDescent="0.25"/>
    <row r="367" ht="25" customHeight="1" x14ac:dyDescent="0.25"/>
    <row r="368" ht="25" customHeight="1" x14ac:dyDescent="0.25"/>
    <row r="369" ht="25" customHeight="1" x14ac:dyDescent="0.25"/>
    <row r="370" ht="25" customHeight="1" x14ac:dyDescent="0.25"/>
    <row r="371" ht="25" customHeight="1" x14ac:dyDescent="0.25"/>
    <row r="372" ht="25" customHeight="1" x14ac:dyDescent="0.25"/>
    <row r="373" ht="25" customHeight="1" x14ac:dyDescent="0.25"/>
    <row r="374" ht="25" customHeight="1" x14ac:dyDescent="0.25"/>
    <row r="375" ht="25" customHeight="1" x14ac:dyDescent="0.25"/>
    <row r="376" ht="25" customHeight="1" x14ac:dyDescent="0.25"/>
    <row r="377" ht="25" customHeight="1" x14ac:dyDescent="0.25"/>
    <row r="378" ht="25" customHeight="1" x14ac:dyDescent="0.25"/>
    <row r="379" ht="25" customHeight="1" x14ac:dyDescent="0.25"/>
    <row r="380" ht="25" customHeight="1" x14ac:dyDescent="0.25"/>
    <row r="381" ht="25" customHeight="1" x14ac:dyDescent="0.25"/>
    <row r="382" ht="25" customHeight="1" x14ac:dyDescent="0.25"/>
    <row r="383" ht="25" customHeight="1" x14ac:dyDescent="0.25"/>
    <row r="384" ht="25" customHeight="1" x14ac:dyDescent="0.25"/>
    <row r="385" ht="25" customHeight="1" x14ac:dyDescent="0.25"/>
    <row r="386" ht="25" customHeight="1" x14ac:dyDescent="0.25"/>
    <row r="387" ht="25" customHeight="1" x14ac:dyDescent="0.25"/>
    <row r="388" ht="25" customHeight="1" x14ac:dyDescent="0.25"/>
    <row r="389" ht="25" customHeight="1" x14ac:dyDescent="0.25"/>
    <row r="390" ht="25" customHeight="1" x14ac:dyDescent="0.25"/>
    <row r="391" ht="25" customHeight="1" x14ac:dyDescent="0.25"/>
    <row r="392" ht="25" customHeight="1" x14ac:dyDescent="0.25"/>
    <row r="393" ht="25" customHeight="1" x14ac:dyDescent="0.25"/>
    <row r="394" ht="25" customHeight="1" x14ac:dyDescent="0.25"/>
    <row r="395" ht="25" customHeight="1" x14ac:dyDescent="0.25"/>
    <row r="396" ht="25" customHeight="1" x14ac:dyDescent="0.25"/>
    <row r="397" ht="25" customHeight="1" x14ac:dyDescent="0.25"/>
    <row r="398" ht="25" customHeight="1" x14ac:dyDescent="0.25"/>
    <row r="399" ht="25" customHeight="1" x14ac:dyDescent="0.25"/>
    <row r="400" ht="25" customHeight="1" x14ac:dyDescent="0.25"/>
    <row r="401" ht="25" customHeight="1" x14ac:dyDescent="0.25"/>
    <row r="402" ht="25" customHeight="1" x14ac:dyDescent="0.25"/>
    <row r="403" ht="25" customHeight="1" x14ac:dyDescent="0.25"/>
    <row r="404" ht="25" customHeight="1" x14ac:dyDescent="0.25"/>
    <row r="405" ht="25" customHeight="1" x14ac:dyDescent="0.25"/>
    <row r="406" ht="25" customHeight="1" x14ac:dyDescent="0.25"/>
    <row r="407" ht="25" customHeight="1" x14ac:dyDescent="0.25"/>
    <row r="408" ht="25" customHeight="1" x14ac:dyDescent="0.25"/>
    <row r="409" ht="25" customHeight="1" x14ac:dyDescent="0.25"/>
    <row r="410" ht="25" customHeight="1" x14ac:dyDescent="0.25"/>
    <row r="411" ht="25" customHeight="1" x14ac:dyDescent="0.25"/>
    <row r="412" ht="25" customHeight="1" x14ac:dyDescent="0.25"/>
    <row r="413" ht="25" customHeight="1" x14ac:dyDescent="0.25"/>
    <row r="414" ht="25" customHeight="1" x14ac:dyDescent="0.25"/>
    <row r="415" ht="25" customHeight="1" x14ac:dyDescent="0.25"/>
    <row r="416" ht="25" customHeight="1" x14ac:dyDescent="0.25"/>
    <row r="417" ht="25" customHeight="1" x14ac:dyDescent="0.25"/>
    <row r="418" ht="25" customHeight="1" x14ac:dyDescent="0.25"/>
    <row r="419" ht="25" customHeight="1" x14ac:dyDescent="0.25"/>
    <row r="420" ht="25" customHeight="1" x14ac:dyDescent="0.25"/>
    <row r="421" ht="25" customHeight="1" x14ac:dyDescent="0.25"/>
    <row r="422" ht="25" customHeight="1" x14ac:dyDescent="0.25"/>
    <row r="423" ht="25" customHeight="1" x14ac:dyDescent="0.25"/>
    <row r="424" ht="25" customHeight="1" x14ac:dyDescent="0.25"/>
    <row r="425" ht="25" customHeight="1" x14ac:dyDescent="0.25"/>
    <row r="426" ht="25" customHeight="1" x14ac:dyDescent="0.25"/>
    <row r="427" ht="25" customHeight="1" x14ac:dyDescent="0.25"/>
    <row r="428" ht="25" customHeight="1" x14ac:dyDescent="0.25"/>
    <row r="429" ht="25" customHeight="1" x14ac:dyDescent="0.25"/>
    <row r="430" ht="25" customHeight="1" x14ac:dyDescent="0.25"/>
    <row r="431" ht="25" customHeight="1" x14ac:dyDescent="0.25"/>
    <row r="432" ht="25" customHeight="1" x14ac:dyDescent="0.25"/>
    <row r="433" ht="25" customHeight="1" x14ac:dyDescent="0.25"/>
    <row r="434" ht="25" customHeight="1" x14ac:dyDescent="0.25"/>
    <row r="435" ht="25" customHeight="1" x14ac:dyDescent="0.25"/>
    <row r="436" ht="25" customHeight="1" x14ac:dyDescent="0.25"/>
    <row r="437" ht="25" customHeight="1" x14ac:dyDescent="0.25"/>
    <row r="438" ht="25" customHeight="1" x14ac:dyDescent="0.25"/>
    <row r="439" ht="25" customHeight="1" x14ac:dyDescent="0.25"/>
    <row r="440" ht="25" customHeight="1" x14ac:dyDescent="0.25"/>
    <row r="441" ht="25" customHeight="1" x14ac:dyDescent="0.25"/>
    <row r="442" ht="25" customHeight="1" x14ac:dyDescent="0.25"/>
    <row r="443" ht="25" customHeight="1" x14ac:dyDescent="0.25"/>
    <row r="444" ht="25" customHeight="1" x14ac:dyDescent="0.25"/>
    <row r="445" ht="25" customHeight="1" x14ac:dyDescent="0.25"/>
    <row r="446" ht="25" customHeight="1" x14ac:dyDescent="0.25"/>
    <row r="447" ht="25" customHeight="1" x14ac:dyDescent="0.25"/>
    <row r="448" ht="25" customHeight="1" x14ac:dyDescent="0.25"/>
    <row r="449" ht="25" customHeight="1" x14ac:dyDescent="0.25"/>
    <row r="450" ht="25" customHeight="1" x14ac:dyDescent="0.25"/>
    <row r="451" ht="25" customHeight="1" x14ac:dyDescent="0.25"/>
    <row r="452" ht="25" customHeight="1" x14ac:dyDescent="0.25"/>
    <row r="453" ht="25" customHeight="1" x14ac:dyDescent="0.25"/>
    <row r="454" ht="25" customHeight="1" x14ac:dyDescent="0.25"/>
    <row r="455" ht="25" customHeight="1" x14ac:dyDescent="0.25"/>
    <row r="456" ht="25" customHeight="1" x14ac:dyDescent="0.25"/>
    <row r="457" ht="25" customHeight="1" x14ac:dyDescent="0.25"/>
    <row r="458" ht="25" customHeight="1" x14ac:dyDescent="0.25"/>
    <row r="459" ht="25" customHeight="1" x14ac:dyDescent="0.25"/>
    <row r="460" ht="25" customHeight="1" x14ac:dyDescent="0.25"/>
  </sheetData>
  <mergeCells count="2">
    <mergeCell ref="U1:AA1"/>
    <mergeCell ref="AI1:AN1"/>
  </mergeCells>
  <hyperlinks>
    <hyperlink ref="L98" r:id="rId1" xr:uid="{30EE8F73-1A24-A047-9BF8-BF37690C1430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DF953-23AC-4E26-8B3A-831BC3EBB12E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Lavigne</dc:creator>
  <cp:keywords/>
  <dc:description/>
  <cp:lastModifiedBy>Patricia Lavigne</cp:lastModifiedBy>
  <cp:revision/>
  <dcterms:created xsi:type="dcterms:W3CDTF">2024-02-02T13:49:25Z</dcterms:created>
  <dcterms:modified xsi:type="dcterms:W3CDTF">2024-11-28T15:49:07Z</dcterms:modified>
  <cp:category/>
  <cp:contentStatus/>
</cp:coreProperties>
</file>